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6_Buhl_Produkte\07_Website\02_Blog\"/>
    </mc:Choice>
  </mc:AlternateContent>
  <xr:revisionPtr revIDLastSave="0" documentId="8_{E1967A35-49DB-474A-9D93-262495C58F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ung 2018" sheetId="1" r:id="rId1"/>
    <sheet name="Nebenrechnung Umsätze Saison" sheetId="2" r:id="rId2"/>
  </sheets>
  <definedNames>
    <definedName name="Print_Area" localSheetId="0">'Planung 2018'!$A$1:$O$27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2" l="1"/>
  <c r="I8" i="2" s="1"/>
  <c r="L11" i="1"/>
  <c r="F13" i="1"/>
  <c r="H13" i="1"/>
  <c r="G16" i="1"/>
  <c r="O15" i="1" l="1"/>
  <c r="C22" i="1"/>
  <c r="D22" i="1"/>
  <c r="E22" i="1"/>
  <c r="F22" i="1"/>
  <c r="G22" i="1"/>
  <c r="H22" i="1"/>
  <c r="I22" i="1"/>
  <c r="J22" i="1"/>
  <c r="K22" i="1"/>
  <c r="L22" i="1"/>
  <c r="M22" i="1"/>
  <c r="N22" i="1"/>
  <c r="C23" i="1"/>
  <c r="D23" i="1"/>
  <c r="E23" i="1"/>
  <c r="F23" i="1"/>
  <c r="G23" i="1"/>
  <c r="H23" i="1"/>
  <c r="I23" i="1"/>
  <c r="J23" i="1"/>
  <c r="K23" i="1"/>
  <c r="L23" i="1"/>
  <c r="M23" i="1"/>
  <c r="N23" i="1"/>
  <c r="C24" i="1"/>
  <c r="D24" i="1"/>
  <c r="E24" i="1"/>
  <c r="F24" i="1"/>
  <c r="G24" i="1"/>
  <c r="H24" i="1"/>
  <c r="I24" i="1"/>
  <c r="J24" i="1"/>
  <c r="K24" i="1"/>
  <c r="L24" i="1"/>
  <c r="M24" i="1"/>
  <c r="N24" i="1"/>
  <c r="C25" i="1"/>
  <c r="D25" i="1"/>
  <c r="E25" i="1"/>
  <c r="F25" i="1"/>
  <c r="G25" i="1"/>
  <c r="H25" i="1"/>
  <c r="I25" i="1"/>
  <c r="J25" i="1"/>
  <c r="K25" i="1"/>
  <c r="L25" i="1"/>
  <c r="M25" i="1"/>
  <c r="N25" i="1"/>
  <c r="C10" i="1" l="1"/>
  <c r="D10" i="1"/>
  <c r="E10" i="1"/>
  <c r="F10" i="1"/>
  <c r="G10" i="1"/>
  <c r="H10" i="1"/>
  <c r="I10" i="1"/>
  <c r="J10" i="1"/>
  <c r="K10" i="1"/>
  <c r="L10" i="1"/>
  <c r="M10" i="1"/>
  <c r="N10" i="1"/>
  <c r="O39" i="2"/>
  <c r="O36" i="2"/>
  <c r="D13" i="1"/>
  <c r="E13" i="1"/>
  <c r="G13" i="1"/>
  <c r="I13" i="1"/>
  <c r="J13" i="1"/>
  <c r="K13" i="1"/>
  <c r="L13" i="1"/>
  <c r="M13" i="1"/>
  <c r="N13" i="1"/>
  <c r="D14" i="1"/>
  <c r="E14" i="1"/>
  <c r="F14" i="1"/>
  <c r="G14" i="1"/>
  <c r="H14" i="1"/>
  <c r="I14" i="1"/>
  <c r="J14" i="1"/>
  <c r="K14" i="1"/>
  <c r="L14" i="1"/>
  <c r="M14" i="1"/>
  <c r="N14" i="1"/>
  <c r="D16" i="1"/>
  <c r="E16" i="1"/>
  <c r="F16" i="1"/>
  <c r="H16" i="1"/>
  <c r="I16" i="1"/>
  <c r="J16" i="1"/>
  <c r="K16" i="1"/>
  <c r="L16" i="1"/>
  <c r="M16" i="1"/>
  <c r="N16" i="1"/>
  <c r="D17" i="1"/>
  <c r="E17" i="1"/>
  <c r="F17" i="1"/>
  <c r="G17" i="1"/>
  <c r="H17" i="1"/>
  <c r="I17" i="1"/>
  <c r="J17" i="1"/>
  <c r="K17" i="1"/>
  <c r="L17" i="1"/>
  <c r="M17" i="1"/>
  <c r="N17" i="1"/>
  <c r="D18" i="1"/>
  <c r="E18" i="1"/>
  <c r="F18" i="1"/>
  <c r="G18" i="1"/>
  <c r="H18" i="1"/>
  <c r="I18" i="1"/>
  <c r="J18" i="1"/>
  <c r="K18" i="1"/>
  <c r="L18" i="1"/>
  <c r="M18" i="1"/>
  <c r="N18" i="1"/>
  <c r="D19" i="1"/>
  <c r="E19" i="1"/>
  <c r="F19" i="1"/>
  <c r="G19" i="1"/>
  <c r="H19" i="1"/>
  <c r="I19" i="1"/>
  <c r="J19" i="1"/>
  <c r="K19" i="1"/>
  <c r="L19" i="1"/>
  <c r="M19" i="1"/>
  <c r="N19" i="1"/>
  <c r="C18" i="1"/>
  <c r="C17" i="1"/>
  <c r="C16" i="1"/>
  <c r="C14" i="1"/>
  <c r="C13" i="1"/>
  <c r="D12" i="1"/>
  <c r="E12" i="1"/>
  <c r="F12" i="1"/>
  <c r="G12" i="1"/>
  <c r="H12" i="1"/>
  <c r="I12" i="1"/>
  <c r="J12" i="1"/>
  <c r="K12" i="1"/>
  <c r="L12" i="1"/>
  <c r="M12" i="1"/>
  <c r="N12" i="1"/>
  <c r="C12" i="1"/>
  <c r="D11" i="1"/>
  <c r="E11" i="1"/>
  <c r="F11" i="1"/>
  <c r="G11" i="1"/>
  <c r="H11" i="1"/>
  <c r="I11" i="1"/>
  <c r="J11" i="1"/>
  <c r="K11" i="1"/>
  <c r="M11" i="1"/>
  <c r="N11" i="1"/>
  <c r="C11" i="1"/>
  <c r="O26" i="2"/>
  <c r="O23" i="2"/>
  <c r="C19" i="1"/>
  <c r="K37" i="2"/>
  <c r="O10" i="2"/>
  <c r="K40" i="2" s="1"/>
  <c r="M27" i="2" l="1"/>
  <c r="K42" i="2"/>
  <c r="K11" i="2"/>
  <c r="C27" i="2"/>
  <c r="I11" i="2"/>
  <c r="G27" i="2"/>
  <c r="I27" i="2"/>
  <c r="J27" i="2"/>
  <c r="L11" i="2"/>
  <c r="F11" i="2"/>
  <c r="D27" i="2"/>
  <c r="H11" i="2"/>
  <c r="N11" i="2"/>
  <c r="H27" i="2"/>
  <c r="F27" i="2"/>
  <c r="G11" i="2"/>
  <c r="E27" i="2"/>
  <c r="F24" i="2"/>
  <c r="M8" i="2"/>
  <c r="L24" i="2"/>
  <c r="M24" i="2"/>
  <c r="G8" i="2"/>
  <c r="E8" i="2"/>
  <c r="H24" i="2"/>
  <c r="I24" i="2"/>
  <c r="L8" i="2"/>
  <c r="D24" i="2"/>
  <c r="E24" i="2"/>
  <c r="H8" i="2"/>
  <c r="C24" i="2"/>
  <c r="N8" i="2"/>
  <c r="K24" i="2"/>
  <c r="J8" i="2"/>
  <c r="C8" i="2"/>
  <c r="N24" i="2"/>
  <c r="D8" i="2"/>
  <c r="F8" i="2"/>
  <c r="K8" i="2"/>
  <c r="J24" i="2"/>
  <c r="F37" i="2"/>
  <c r="E40" i="2"/>
  <c r="L40" i="2"/>
  <c r="M11" i="2"/>
  <c r="D11" i="2"/>
  <c r="L37" i="2"/>
  <c r="M40" i="2"/>
  <c r="G37" i="2"/>
  <c r="F40" i="2"/>
  <c r="N40" i="2"/>
  <c r="J11" i="2"/>
  <c r="N27" i="2"/>
  <c r="L27" i="2"/>
  <c r="G24" i="2"/>
  <c r="H37" i="2"/>
  <c r="M37" i="2"/>
  <c r="G40" i="2"/>
  <c r="C37" i="2"/>
  <c r="I37" i="2"/>
  <c r="N37" i="2"/>
  <c r="H40" i="2"/>
  <c r="J37" i="2"/>
  <c r="I40" i="2"/>
  <c r="D37" i="2"/>
  <c r="C40" i="2"/>
  <c r="J40" i="2"/>
  <c r="E11" i="2"/>
  <c r="C11" i="2"/>
  <c r="K27" i="2"/>
  <c r="E37" i="2"/>
  <c r="D40" i="2"/>
  <c r="C13" i="2" l="1"/>
  <c r="C6" i="1" s="1"/>
  <c r="C8" i="1" s="1"/>
  <c r="C29" i="2"/>
  <c r="N13" i="2"/>
  <c r="N6" i="1" s="1"/>
  <c r="N8" i="1" s="1"/>
  <c r="N29" i="1" s="1"/>
  <c r="M29" i="2"/>
  <c r="E13" i="2"/>
  <c r="E6" i="1" s="1"/>
  <c r="E8" i="1" s="1"/>
  <c r="E29" i="1" s="1"/>
  <c r="F13" i="2"/>
  <c r="K29" i="2"/>
  <c r="E29" i="2"/>
  <c r="I13" i="2"/>
  <c r="G13" i="2"/>
  <c r="G6" i="1" s="1"/>
  <c r="G8" i="1" s="1"/>
  <c r="G29" i="1" s="1"/>
  <c r="D13" i="2"/>
  <c r="D6" i="1" s="1"/>
  <c r="D8" i="1" s="1"/>
  <c r="D29" i="1" s="1"/>
  <c r="M13" i="2"/>
  <c r="M6" i="1" s="1"/>
  <c r="M8" i="1" s="1"/>
  <c r="J13" i="2"/>
  <c r="J6" i="1" s="1"/>
  <c r="J8" i="1" s="1"/>
  <c r="J29" i="1" s="1"/>
  <c r="K13" i="2"/>
  <c r="K6" i="1" s="1"/>
  <c r="K8" i="1" s="1"/>
  <c r="K29" i="1" s="1"/>
  <c r="H13" i="2"/>
  <c r="H6" i="1" s="1"/>
  <c r="H8" i="1" s="1"/>
  <c r="H29" i="1" s="1"/>
  <c r="L13" i="2"/>
  <c r="L6" i="1" s="1"/>
  <c r="L8" i="1" s="1"/>
  <c r="L29" i="1" s="1"/>
  <c r="N42" i="2"/>
  <c r="D29" i="2"/>
  <c r="N29" i="2"/>
  <c r="L29" i="2"/>
  <c r="D42" i="2"/>
  <c r="M42" i="2"/>
  <c r="J29" i="2"/>
  <c r="I29" i="2"/>
  <c r="F29" i="2"/>
  <c r="H42" i="2"/>
  <c r="H29" i="2"/>
  <c r="E42" i="2"/>
  <c r="J42" i="2"/>
  <c r="L42" i="2"/>
  <c r="O8" i="2"/>
  <c r="F42" i="2"/>
  <c r="G42" i="2"/>
  <c r="O24" i="2"/>
  <c r="G29" i="2"/>
  <c r="O27" i="2"/>
  <c r="C9" i="1" s="1"/>
  <c r="I42" i="2"/>
  <c r="O37" i="2"/>
  <c r="C42" i="2"/>
  <c r="O11" i="2"/>
  <c r="O40" i="2"/>
  <c r="F6" i="1" l="1"/>
  <c r="F8" i="1" s="1"/>
  <c r="I6" i="1"/>
  <c r="I8" i="1" s="1"/>
  <c r="M29" i="1"/>
  <c r="M9" i="1"/>
  <c r="M20" i="1" s="1"/>
  <c r="D9" i="1"/>
  <c r="D20" i="1" s="1"/>
  <c r="N9" i="1"/>
  <c r="N20" i="1" s="1"/>
  <c r="K9" i="1"/>
  <c r="K20" i="1" s="1"/>
  <c r="J9" i="1"/>
  <c r="J20" i="1" s="1"/>
  <c r="G9" i="1"/>
  <c r="G20" i="1" s="1"/>
  <c r="O42" i="2"/>
  <c r="E9" i="1"/>
  <c r="E20" i="1" s="1"/>
  <c r="O29" i="2"/>
  <c r="L9" i="1"/>
  <c r="L20" i="1" s="1"/>
  <c r="H9" i="1"/>
  <c r="H20" i="1" s="1"/>
  <c r="O13" i="2"/>
  <c r="F29" i="1" l="1"/>
  <c r="F9" i="1"/>
  <c r="F20" i="1" s="1"/>
  <c r="I29" i="1"/>
  <c r="I9" i="1"/>
  <c r="I20" i="1" s="1"/>
  <c r="C20" i="1"/>
  <c r="C29" i="1"/>
  <c r="O9" i="1" l="1"/>
  <c r="O20" i="1" s="1"/>
  <c r="O21" i="1" s="1"/>
  <c r="O26" i="1" l="1"/>
  <c r="C21" i="1"/>
  <c r="C26" i="1" s="1"/>
  <c r="K21" i="1"/>
  <c r="K26" i="1" s="1"/>
  <c r="D21" i="1"/>
  <c r="D26" i="1" s="1"/>
  <c r="L21" i="1"/>
  <c r="L26" i="1" s="1"/>
  <c r="E21" i="1"/>
  <c r="E26" i="1" s="1"/>
  <c r="M21" i="1"/>
  <c r="M26" i="1" s="1"/>
  <c r="J21" i="1"/>
  <c r="J26" i="1" s="1"/>
  <c r="F21" i="1"/>
  <c r="F26" i="1" s="1"/>
  <c r="N21" i="1"/>
  <c r="N26" i="1" s="1"/>
  <c r="G21" i="1"/>
  <c r="G26" i="1" s="1"/>
  <c r="I21" i="1"/>
  <c r="I26" i="1" s="1"/>
  <c r="H21" i="1"/>
  <c r="H26" i="1" s="1"/>
</calcChain>
</file>

<file path=xl/sharedStrings.xml><?xml version="1.0" encoding="utf-8"?>
<sst xmlns="http://schemas.openxmlformats.org/spreadsheetml/2006/main" count="85" uniqueCount="52">
  <si>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</si>
  <si>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</si>
  <si>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</si>
  <si>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</si>
  <si>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</si>
  <si>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</si>
  <si>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</si>
  <si>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</si>
  <si>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</si>
  <si>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</si>
  <si>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</si>
  <si>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</si>
  <si>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Summen</t>
  </si>
  <si>
    <t>Gesamtleistung</t>
  </si>
  <si>
    <t>Wareneinkauf</t>
  </si>
  <si>
    <t>Raumkosten</t>
  </si>
  <si>
    <t>Versicherungen</t>
  </si>
  <si>
    <t>Werbung</t>
  </si>
  <si>
    <t>Porto/Telefon</t>
  </si>
  <si>
    <t>Rechts-/Beratungskosten</t>
  </si>
  <si>
    <t>Zinsen</t>
  </si>
  <si>
    <t>Unternehmensergebnis</t>
  </si>
  <si>
    <t>Privatentnahmen</t>
  </si>
  <si>
    <t>Steuern</t>
  </si>
  <si>
    <t>Rückzahlung Lieferanten</t>
  </si>
  <si>
    <t>Saldo</t>
  </si>
  <si>
    <t>Umsatz nach Saison</t>
  </si>
  <si>
    <t>Mittelwert %-Anteile</t>
  </si>
  <si>
    <t>Umsatzverteilung</t>
  </si>
  <si>
    <t>% vom Umsatz</t>
  </si>
  <si>
    <t>%-vom Umsatz</t>
  </si>
  <si>
    <t>%-Anteile / Monat</t>
  </si>
  <si>
    <t>Personalaufwand vom Umsatz</t>
  </si>
  <si>
    <t>Investitionen</t>
  </si>
  <si>
    <t>Auftragsgröße</t>
  </si>
  <si>
    <t>Personalaufwand 2017</t>
  </si>
  <si>
    <t>Gesamtleistung 2017</t>
  </si>
  <si>
    <t>Gesamtleistung 2018</t>
  </si>
  <si>
    <t>Wareineinkauf 2017</t>
  </si>
  <si>
    <t>Wareneinkauf 2018</t>
  </si>
  <si>
    <t>Personalaufwand 2018</t>
  </si>
  <si>
    <t>Geschäftsunterlagen die mit Word oder Excel erstellt werden sind nicht GoBD konform. Die hier bereitgestellten Informationen wurden mit größter Sorgfalt recherchiert.</t>
  </si>
  <si>
    <t>Dennoch kann die microtech GmbH keine Gewähr für die Richtigkeit übernehmen. Wir weisen ausdrücklich darauf hin, dass die Daten keine Handlungsanleitung darstellen,</t>
  </si>
  <si>
    <t>sondern als Erstinformation gedacht sind und eine fachliche und individuelle Beratung nicht ersetzen können. Für unsere kostenlosen Vorlagen können wir keinen Support übernehmen.</t>
  </si>
  <si>
    <t>Hinweis: Achtung bei der Verwendung einer Excelvorlage: Seit 01.01.2017 gelten die Grundsätze zur ordnungsmäßigen Führung von Büchern (kurz: GoBD) vollständig.</t>
  </si>
  <si>
    <t>Rückzahlung Darlehen</t>
  </si>
  <si>
    <t>Rückzahlung Kredit</t>
  </si>
  <si>
    <t>Sonstiges</t>
  </si>
  <si>
    <t>Personalkosten</t>
  </si>
  <si>
    <t>Fahrzeuge/Maschinen</t>
  </si>
  <si>
    <t>Budgetplan 2018 Test GmbH</t>
  </si>
  <si>
    <r>
      <rPr>
        <sz val="8"/>
        <rFont val="Open Sans"/>
        <family val="2"/>
      </rPr>
      <t xml:space="preserve">Diese Vorlage wurde erstellt von </t>
    </r>
    <r>
      <rPr>
        <u/>
        <sz val="8"/>
        <color theme="10"/>
        <rFont val="Open Sans"/>
        <family val="2"/>
      </rPr>
      <t>https://www.buhl-unternehmer.de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</si>
</sst>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.0%"/>
    <numFmt numFmtId="166" formatCode="0.0"/>
  </numFmts>
  <fonts count="32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Open Sans"/>
      <family val="2"/>
    </font>
    <font>
      <b/>
      <sz val="14"/>
      <color indexed="8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b/>
      <sz val="14"/>
      <color theme="0"/>
      <name val="Open Sans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sz val="8"/>
      <color rgb="FFA6A6A6"/>
      <name val="Open Sans"/>
      <family val="2"/>
    </font>
    <font>
      <sz val="8"/>
      <color theme="0" tint="-0.34998626667073579"/>
      <name val="Open Sans"/>
      <family val="2"/>
    </font>
    <font>
      <u/>
      <sz val="9"/>
      <color theme="10"/>
      <name val="Open Sans"/>
      <family val="2"/>
    </font>
    <font>
      <sz val="8"/>
      <color theme="1"/>
      <name val="Open Sans"/>
      <family val="2"/>
    </font>
    <font>
      <u/>
      <sz val="8"/>
      <color theme="10"/>
      <name val="Open Sans"/>
      <family val="2"/>
    </font>
    <font>
      <sz val="8"/>
      <name val="Open Sans"/>
      <family val="2"/>
    </font>
    <font>
      <b/>
      <sz val="16"/>
      <color indexed="8"/>
      <name val="Open Sans"/>
      <family val="2"/>
    </font>
    <font>
      <sz val="11"/>
      <color theme="1"/>
      <name val="Open Sans"/>
      <family val="2"/>
    </font>
    <font>
      <sz val="10.5"/>
      <color theme="1"/>
      <name val="Open Sans"/>
      <family val="2"/>
    </font>
    <font>
      <sz val="10.5"/>
      <color theme="0"/>
      <name val="Open Sans"/>
      <family val="2"/>
    </font>
    <font>
      <b/>
      <sz val="10.5"/>
      <color theme="1"/>
      <name val="Open Sans"/>
      <family val="2"/>
    </font>
    <font>
      <b/>
      <sz val="10.5"/>
      <color indexed="8"/>
      <name val="Open Sans"/>
      <family val="2"/>
    </font>
    <font>
      <sz val="10.5"/>
      <color theme="1"/>
      <name val="Arial"/>
      <family val="2"/>
    </font>
    <font>
      <b/>
      <sz val="16"/>
      <color theme="1"/>
      <name val="Open Sans"/>
      <family val="2"/>
    </font>
    <font>
      <b/>
      <sz val="14"/>
      <color theme="1"/>
      <name val="Open Sans"/>
      <family val="2"/>
    </font>
    <font>
      <b/>
      <sz val="20"/>
      <color theme="1"/>
      <name val="Open Sans"/>
      <family val="2"/>
    </font>
    <font>
      <u/>
      <sz val="10"/>
      <color rgb="FF00B2AC"/>
      <name val="Open Sans"/>
      <family val="2"/>
    </font>
    <font>
      <u/>
      <sz val="10"/>
      <color theme="10"/>
      <name val="Open Sans"/>
      <family val="2"/>
    </font>
    <font>
      <sz val="10"/>
      <name val="Open Sans"/>
      <family val="2"/>
    </font>
    <font>
      <sz val="9"/>
      <color rgb="FF006100"/>
      <name val="Open Sans"/>
      <family val="2"/>
    </font>
    <font>
      <sz val="9"/>
      <color rgb="FFFF0000"/>
      <name val="Open Sans"/>
      <family val="2"/>
    </font>
    <font>
      <u/>
      <sz val="10"/>
      <color rgb="FF00B2AC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23E84"/>
        <bgColor indexed="64"/>
      </patternFill>
    </fill>
    <fill>
      <patternFill patternType="solid">
        <fgColor rgb="FFFECF0D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165" fontId="5" fillId="2" borderId="0" xfId="1" applyNumberFormat="1" applyFont="1" applyFill="1" applyAlignment="1">
      <alignment horizontal="center"/>
    </xf>
    <xf numFmtId="0" fontId="5" fillId="2" borderId="7" xfId="0" applyFont="1" applyFill="1" applyBorder="1"/>
    <xf numFmtId="17" fontId="5" fillId="2" borderId="4" xfId="0" applyNumberFormat="1" applyFont="1" applyFill="1" applyBorder="1" applyAlignment="1">
      <alignment horizontal="center"/>
    </xf>
    <xf numFmtId="17" fontId="5" fillId="2" borderId="10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38" fontId="5" fillId="2" borderId="6" xfId="0" applyNumberFormat="1" applyFont="1" applyFill="1" applyBorder="1" applyAlignment="1">
      <alignment horizontal="center"/>
    </xf>
    <xf numFmtId="38" fontId="5" fillId="2" borderId="12" xfId="0" applyNumberFormat="1" applyFont="1" applyFill="1" applyBorder="1" applyAlignment="1">
      <alignment horizontal="center"/>
    </xf>
    <xf numFmtId="38" fontId="5" fillId="2" borderId="6" xfId="2" applyNumberFormat="1" applyFont="1" applyFill="1" applyBorder="1" applyAlignment="1">
      <alignment horizontal="center"/>
    </xf>
    <xf numFmtId="38" fontId="5" fillId="2" borderId="12" xfId="2" applyNumberFormat="1" applyFont="1" applyFill="1" applyBorder="1" applyAlignment="1">
      <alignment horizontal="center"/>
    </xf>
    <xf numFmtId="38" fontId="5" fillId="2" borderId="5" xfId="2" applyNumberFormat="1" applyFont="1" applyFill="1" applyBorder="1" applyAlignment="1">
      <alignment horizontal="center"/>
    </xf>
    <xf numFmtId="38" fontId="5" fillId="2" borderId="11" xfId="2" applyNumberFormat="1" applyFont="1" applyFill="1" applyBorder="1" applyAlignment="1">
      <alignment horizontal="center"/>
    </xf>
    <xf numFmtId="166" fontId="5" fillId="2" borderId="0" xfId="0" applyNumberFormat="1" applyFont="1" applyFill="1"/>
    <xf numFmtId="0" fontId="6" fillId="4" borderId="3" xfId="0" applyFont="1" applyFill="1" applyBorder="1" applyAlignment="1">
      <alignment horizontal="center"/>
    </xf>
    <xf numFmtId="38" fontId="6" fillId="4" borderId="1" xfId="0" applyNumberFormat="1" applyFont="1" applyFill="1" applyBorder="1" applyAlignment="1">
      <alignment horizontal="center"/>
    </xf>
    <xf numFmtId="38" fontId="6" fillId="4" borderId="0" xfId="0" applyNumberFormat="1" applyFont="1" applyFill="1" applyAlignment="1">
      <alignment horizontal="center"/>
    </xf>
    <xf numFmtId="38" fontId="6" fillId="4" borderId="0" xfId="0" applyNumberFormat="1" applyFont="1" applyFill="1" applyBorder="1" applyAlignment="1">
      <alignment horizontal="center"/>
    </xf>
    <xf numFmtId="38" fontId="6" fillId="4" borderId="0" xfId="2" applyNumberFormat="1" applyFont="1" applyFill="1" applyAlignment="1">
      <alignment horizontal="center"/>
    </xf>
    <xf numFmtId="38" fontId="6" fillId="4" borderId="1" xfId="2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right"/>
    </xf>
    <xf numFmtId="38" fontId="6" fillId="4" borderId="5" xfId="0" applyNumberFormat="1" applyFont="1" applyFill="1" applyBorder="1" applyAlignment="1">
      <alignment horizontal="center"/>
    </xf>
    <xf numFmtId="38" fontId="6" fillId="4" borderId="11" xfId="0" applyNumberFormat="1" applyFont="1" applyFill="1" applyBorder="1" applyAlignment="1">
      <alignment horizontal="center"/>
    </xf>
    <xf numFmtId="0" fontId="0" fillId="0" borderId="0" xfId="0" applyFill="1"/>
    <xf numFmtId="0" fontId="5" fillId="2" borderId="26" xfId="0" applyFont="1" applyFill="1" applyBorder="1" applyAlignment="1">
      <alignment horizontal="right"/>
    </xf>
    <xf numFmtId="38" fontId="5" fillId="2" borderId="27" xfId="0" applyNumberFormat="1" applyFont="1" applyFill="1" applyBorder="1" applyAlignment="1">
      <alignment horizontal="center"/>
    </xf>
    <xf numFmtId="0" fontId="0" fillId="2" borderId="0" xfId="0" applyFill="1" applyAlignment="1"/>
    <xf numFmtId="0" fontId="10" fillId="0" borderId="0" xfId="0" applyFont="1"/>
    <xf numFmtId="0" fontId="11" fillId="2" borderId="0" xfId="0" applyFont="1" applyFill="1" applyAlignment="1"/>
    <xf numFmtId="0" fontId="13" fillId="2" borderId="0" xfId="0" applyFont="1" applyFill="1" applyAlignment="1"/>
    <xf numFmtId="0" fontId="15" fillId="2" borderId="0" xfId="5" applyFont="1" applyFill="1" applyAlignment="1"/>
    <xf numFmtId="0" fontId="14" fillId="2" borderId="0" xfId="5" applyFont="1" applyFill="1" applyAlignme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5" borderId="0" xfId="0" applyFont="1" applyFill="1"/>
    <xf numFmtId="164" fontId="3" fillId="0" borderId="0" xfId="2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3" fillId="0" borderId="0" xfId="0" applyFont="1"/>
    <xf numFmtId="0" fontId="3" fillId="0" borderId="0" xfId="0" applyFont="1" applyFill="1"/>
    <xf numFmtId="0" fontId="17" fillId="0" borderId="0" xfId="0" applyFont="1" applyFill="1"/>
    <xf numFmtId="0" fontId="18" fillId="0" borderId="14" xfId="0" applyFont="1" applyBorder="1" applyAlignment="1">
      <alignment horizontal="right"/>
    </xf>
    <xf numFmtId="0" fontId="18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3" xfId="0" applyFont="1" applyBorder="1" applyAlignment="1">
      <alignment horizontal="right"/>
    </xf>
    <xf numFmtId="164" fontId="18" fillId="0" borderId="16" xfId="2" applyNumberFormat="1" applyFont="1" applyBorder="1"/>
    <xf numFmtId="164" fontId="18" fillId="0" borderId="18" xfId="2" applyNumberFormat="1" applyFont="1" applyBorder="1"/>
    <xf numFmtId="164" fontId="18" fillId="0" borderId="0" xfId="2" applyNumberFormat="1" applyFont="1"/>
    <xf numFmtId="165" fontId="18" fillId="0" borderId="15" xfId="1" applyNumberFormat="1" applyFont="1" applyBorder="1" applyAlignment="1">
      <alignment horizontal="center"/>
    </xf>
    <xf numFmtId="165" fontId="18" fillId="0" borderId="17" xfId="1" applyNumberFormat="1" applyFont="1" applyBorder="1" applyAlignment="1">
      <alignment horizontal="center"/>
    </xf>
    <xf numFmtId="9" fontId="18" fillId="0" borderId="1" xfId="1" applyFont="1" applyBorder="1" applyAlignment="1">
      <alignment horizontal="center"/>
    </xf>
    <xf numFmtId="165" fontId="18" fillId="0" borderId="16" xfId="1" applyNumberFormat="1" applyFont="1" applyBorder="1" applyAlignment="1">
      <alignment horizontal="center"/>
    </xf>
    <xf numFmtId="165" fontId="18" fillId="0" borderId="18" xfId="1" applyNumberFormat="1" applyFont="1" applyBorder="1" applyAlignment="1">
      <alignment horizontal="center"/>
    </xf>
    <xf numFmtId="9" fontId="18" fillId="0" borderId="0" xfId="1" applyFont="1" applyAlignment="1">
      <alignment horizontal="center"/>
    </xf>
    <xf numFmtId="164" fontId="18" fillId="0" borderId="16" xfId="2" applyNumberFormat="1" applyFont="1" applyBorder="1" applyAlignment="1">
      <alignment horizontal="right"/>
    </xf>
    <xf numFmtId="164" fontId="18" fillId="0" borderId="18" xfId="2" applyNumberFormat="1" applyFont="1" applyBorder="1" applyAlignment="1">
      <alignment horizontal="right"/>
    </xf>
    <xf numFmtId="164" fontId="18" fillId="0" borderId="0" xfId="2" applyNumberFormat="1" applyFont="1" applyAlignment="1">
      <alignment horizontal="right"/>
    </xf>
    <xf numFmtId="0" fontId="18" fillId="0" borderId="19" xfId="0" applyFont="1" applyBorder="1" applyAlignment="1">
      <alignment horizontal="right"/>
    </xf>
    <xf numFmtId="165" fontId="18" fillId="0" borderId="20" xfId="1" applyNumberFormat="1" applyFont="1" applyBorder="1"/>
    <xf numFmtId="165" fontId="18" fillId="0" borderId="21" xfId="1" applyNumberFormat="1" applyFont="1" applyBorder="1"/>
    <xf numFmtId="9" fontId="18" fillId="0" borderId="2" xfId="1" applyFont="1" applyBorder="1" applyAlignment="1">
      <alignment horizontal="center"/>
    </xf>
    <xf numFmtId="0" fontId="18" fillId="0" borderId="0" xfId="0" applyFont="1"/>
    <xf numFmtId="165" fontId="18" fillId="0" borderId="16" xfId="1" applyNumberFormat="1" applyFont="1" applyBorder="1"/>
    <xf numFmtId="165" fontId="18" fillId="0" borderId="18" xfId="1" applyNumberFormat="1" applyFont="1" applyBorder="1"/>
    <xf numFmtId="0" fontId="18" fillId="0" borderId="16" xfId="0" applyFont="1" applyBorder="1"/>
    <xf numFmtId="0" fontId="18" fillId="0" borderId="18" xfId="0" applyFont="1" applyBorder="1"/>
    <xf numFmtId="165" fontId="20" fillId="4" borderId="24" xfId="0" applyNumberFormat="1" applyFont="1" applyFill="1" applyBorder="1"/>
    <xf numFmtId="0" fontId="21" fillId="0" borderId="0" xfId="0" applyFont="1"/>
    <xf numFmtId="0" fontId="22" fillId="0" borderId="0" xfId="0" applyFont="1"/>
    <xf numFmtId="0" fontId="23" fillId="2" borderId="0" xfId="0" applyFont="1" applyFill="1" applyAlignment="1"/>
    <xf numFmtId="49" fontId="12" fillId="2" borderId="0" xfId="5" applyNumberFormat="1" applyFont="1" applyFill="1" applyAlignment="1">
      <alignment horizontal="left"/>
    </xf>
    <xf numFmtId="0" fontId="0" fillId="7" borderId="0" xfId="0" applyFill="1" applyBorder="1"/>
    <xf numFmtId="0" fontId="3" fillId="7" borderId="0" xfId="0" applyFont="1" applyFill="1" applyBorder="1"/>
    <xf numFmtId="0" fontId="3" fillId="7" borderId="0" xfId="0" applyFont="1" applyFill="1" applyAlignment="1"/>
    <xf numFmtId="0" fontId="27" fillId="7" borderId="0" xfId="5" applyFont="1" applyFill="1" applyBorder="1"/>
    <xf numFmtId="0" fontId="3" fillId="5" borderId="0" xfId="0" applyFont="1" applyFill="1" applyAlignment="1">
      <alignment horizontal="left"/>
    </xf>
    <xf numFmtId="0" fontId="26" fillId="7" borderId="0" xfId="5" applyFont="1" applyFill="1" applyBorder="1" applyAlignment="1"/>
    <xf numFmtId="38" fontId="29" fillId="6" borderId="27" xfId="4" applyNumberFormat="1" applyFont="1" applyBorder="1" applyAlignment="1">
      <alignment horizontal="center"/>
    </xf>
    <xf numFmtId="38" fontId="29" fillId="6" borderId="28" xfId="4" applyNumberFormat="1" applyFont="1" applyBorder="1" applyAlignment="1">
      <alignment horizontal="center"/>
    </xf>
    <xf numFmtId="38" fontId="29" fillId="6" borderId="25" xfId="4" applyNumberFormat="1" applyFont="1" applyBorder="1" applyAlignment="1">
      <alignment horizontal="center"/>
    </xf>
    <xf numFmtId="38" fontId="29" fillId="6" borderId="5" xfId="4" applyNumberFormat="1" applyFont="1" applyBorder="1" applyAlignment="1">
      <alignment horizontal="center"/>
    </xf>
    <xf numFmtId="44" fontId="30" fillId="0" borderId="5" xfId="2" applyFont="1" applyFill="1" applyBorder="1" applyAlignment="1">
      <alignment horizontal="center"/>
    </xf>
    <xf numFmtId="38" fontId="29" fillId="6" borderId="1" xfId="4" applyNumberFormat="1" applyFont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1" fillId="7" borderId="0" xfId="5" applyFont="1" applyFill="1" applyBorder="1"/>
    <xf numFmtId="0" fontId="3" fillId="0" borderId="0" xfId="0" applyFont="1" applyFill="1" applyBorder="1" applyAlignment="1">
      <alignment horizontal="center"/>
    </xf>
    <xf numFmtId="49" fontId="12" fillId="2" borderId="0" xfId="5" applyNumberFormat="1" applyFont="1" applyFill="1" applyAlignment="1">
      <alignment horizontal="left"/>
    </xf>
    <xf numFmtId="0" fontId="25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6" fillId="5" borderId="22" xfId="0" applyFont="1" applyFill="1" applyBorder="1" applyAlignment="1">
      <alignment horizontal="left"/>
    </xf>
    <xf numFmtId="0" fontId="16" fillId="5" borderId="0" xfId="0" applyFont="1" applyFill="1" applyAlignment="1">
      <alignment horizontal="left"/>
    </xf>
    <xf numFmtId="0" fontId="7" fillId="8" borderId="23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28" fillId="0" borderId="0" xfId="0" applyFont="1" applyAlignment="1"/>
    <xf numFmtId="0" fontId="3" fillId="0" borderId="0" xfId="0" applyFont="1" applyAlignment="1"/>
    <xf numFmtId="0" fontId="31" fillId="7" borderId="0" xfId="5" applyFont="1" applyFill="1" applyBorder="1" applyAlignment="1"/>
    <xf numFmtId="0" fontId="9" fillId="7" borderId="0" xfId="5" applyFill="1" applyBorder="1" applyAlignment="1"/>
    <xf numFmtId="0" fontId="24" fillId="7" borderId="0" xfId="0" applyFont="1" applyFill="1" applyBorder="1" applyAlignment="1"/>
    <xf numFmtId="49" fontId="14" fillId="2" borderId="0" xfId="5" applyNumberFormat="1" applyFont="1" applyFill="1" applyAlignment="1">
      <alignment horizontal="left"/>
    </xf>
    <xf numFmtId="9" fontId="19" fillId="9" borderId="1" xfId="3" applyNumberFormat="1" applyFont="1" applyFill="1" applyBorder="1" applyAlignment="1">
      <alignment horizontal="center"/>
    </xf>
  </cellXfs>
  <cellStyles count="6">
    <cellStyle name="Akzent6" xfId="3" builtinId="49"/>
    <cellStyle name="Gut" xfId="4" builtinId="26"/>
    <cellStyle name="Link" xfId="5" builtinId="8"/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FECF0D"/>
      <color rgb="FF023E84"/>
      <color rgb="FF00B2AC"/>
      <color rgb="FFC1FF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361315</xdr:colOff>
      <xdr:row>128</xdr:row>
      <xdr:rowOff>55245</xdr:rowOff>
    </xdr:from>
    <xdr:to>
      <xdr:col>1</xdr:col>
      <xdr:colOff>469265</xdr:colOff>
      <xdr:row>128</xdr:row>
      <xdr:rowOff>55245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80340" y="7560945"/>
          <a:ext cx="107950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321469</xdr:colOff>
      <xdr:row>2</xdr:row>
      <xdr:rowOff>0</xdr:rowOff>
    </xdr:from>
    <xdr:to>
      <xdr:col>1</xdr:col>
      <xdr:colOff>1042648</xdr:colOff>
      <xdr:row>3</xdr:row>
      <xdr:rowOff>142251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888BEACE-D6BB-4A39-8ACA-59B6C8760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344" y="333375"/>
          <a:ext cx="721179" cy="308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uhl-unternehmer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23E84"/>
    <pageSetUpPr fitToPage="1"/>
  </sheetPr>
  <dimension ref="A1:AB110"/>
  <sheetViews>
    <sheetView tabSelected="1" zoomScale="80" zoomScaleNormal="80" workbookViewId="0">
      <selection activeCell="S31" sqref="S31"/>
    </sheetView>
  </sheetViews>
  <sheetFormatPr baseColWidth="10" defaultRowHeight="12.75" x14ac:dyDescent="0.2"/>
  <cols>
    <col min="1" max="1" width="2.140625" customWidth="1"/>
    <col min="2" max="2" width="22.28515625" bestFit="1" customWidth="1"/>
    <col min="3" max="3" width="8.7109375" customWidth="1"/>
    <col min="4" max="4" width="9" bestFit="1" customWidth="1"/>
    <col min="5" max="5" width="9.42578125" bestFit="1" customWidth="1"/>
    <col min="6" max="6" width="8.7109375" customWidth="1"/>
    <col min="7" max="7" width="9.5703125" bestFit="1" customWidth="1"/>
    <col min="8" max="8" width="9.140625" bestFit="1" customWidth="1"/>
    <col min="9" max="9" width="9.42578125" bestFit="1" customWidth="1"/>
    <col min="10" max="10" width="8.7109375" bestFit="1" customWidth="1"/>
    <col min="11" max="11" width="9" bestFit="1" customWidth="1"/>
    <col min="12" max="12" width="11.5703125" bestFit="1" customWidth="1"/>
    <col min="13" max="13" width="9.7109375" bestFit="1" customWidth="1"/>
    <col min="14" max="14" width="8.7109375" bestFit="1" customWidth="1"/>
    <col min="15" max="15" width="10.42578125" bestFit="1" customWidth="1"/>
  </cols>
  <sheetData>
    <row r="1" spans="1:28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2.5" x14ac:dyDescent="0.4">
      <c r="A4" s="92"/>
      <c r="B4" s="92"/>
      <c r="C4" s="98" t="s">
        <v>50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"/>
      <c r="Q4" s="1"/>
      <c r="R4" s="1"/>
      <c r="S4" s="1"/>
      <c r="T4" s="76"/>
      <c r="U4" s="31"/>
      <c r="V4" s="31"/>
      <c r="W4" s="31"/>
      <c r="X4" s="31"/>
      <c r="Y4" s="31"/>
      <c r="Z4" s="31"/>
      <c r="AA4" s="31"/>
      <c r="AB4" s="1"/>
    </row>
    <row r="5" spans="1:28" ht="15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" x14ac:dyDescent="0.3">
      <c r="A6" s="3"/>
      <c r="B6" s="5" t="s">
        <v>28</v>
      </c>
      <c r="C6" s="6">
        <f>'Nebenrechnung Umsätze Saison'!C13</f>
        <v>2.9771505376344085E-2</v>
      </c>
      <c r="D6" s="6">
        <f>'Nebenrechnung Umsätze Saison'!D13</f>
        <v>6.740591397849463E-2</v>
      </c>
      <c r="E6" s="6">
        <f>'Nebenrechnung Umsätze Saison'!E13</f>
        <v>7.8629032258064516E-2</v>
      </c>
      <c r="F6" s="6">
        <f>'Nebenrechnung Umsätze Saison'!F13</f>
        <v>7.6008064516129029E-2</v>
      </c>
      <c r="G6" s="6">
        <f>'Nebenrechnung Umsätze Saison'!G13</f>
        <v>7.0026881720430104E-2</v>
      </c>
      <c r="H6" s="6">
        <f>'Nebenrechnung Umsätze Saison'!H13</f>
        <v>0.12802419354838709</v>
      </c>
      <c r="I6" s="6">
        <f>'Nebenrechnung Umsätze Saison'!I13</f>
        <v>0.13272849462365591</v>
      </c>
      <c r="J6" s="6">
        <f>'Nebenrechnung Umsätze Saison'!J13</f>
        <v>7.3924731182795689E-2</v>
      </c>
      <c r="K6" s="6">
        <f>'Nebenrechnung Umsätze Saison'!K13</f>
        <v>6.3776881720430112E-2</v>
      </c>
      <c r="L6" s="6">
        <f>'Nebenrechnung Umsätze Saison'!L13</f>
        <v>7.1572580645161282E-2</v>
      </c>
      <c r="M6" s="6">
        <f>'Nebenrechnung Umsätze Saison'!M13</f>
        <v>0.15685483870967742</v>
      </c>
      <c r="N6" s="6">
        <f>'Nebenrechnung Umsätze Saison'!N13</f>
        <v>5.1276881720430108E-2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 x14ac:dyDescent="0.3">
      <c r="A7" s="3"/>
      <c r="B7" s="7"/>
      <c r="C7" s="8">
        <v>43101</v>
      </c>
      <c r="D7" s="8">
        <v>43132</v>
      </c>
      <c r="E7" s="8">
        <v>43160</v>
      </c>
      <c r="F7" s="8">
        <v>43191</v>
      </c>
      <c r="G7" s="8">
        <v>43221</v>
      </c>
      <c r="H7" s="8">
        <v>43252</v>
      </c>
      <c r="I7" s="8">
        <v>43282</v>
      </c>
      <c r="J7" s="8">
        <v>43313</v>
      </c>
      <c r="K7" s="8">
        <v>43344</v>
      </c>
      <c r="L7" s="8">
        <v>43374</v>
      </c>
      <c r="M7" s="8">
        <v>43405</v>
      </c>
      <c r="N7" s="9">
        <v>43435</v>
      </c>
      <c r="O7" s="19" t="s">
        <v>12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thickBot="1" x14ac:dyDescent="0.35">
      <c r="A8" s="3"/>
      <c r="B8" s="25" t="s">
        <v>13</v>
      </c>
      <c r="C8" s="26">
        <f>$O$8*C6</f>
        <v>14885.752688172042</v>
      </c>
      <c r="D8" s="26">
        <f>$O$8*D6</f>
        <v>33702.956989247316</v>
      </c>
      <c r="E8" s="26">
        <f t="shared" ref="E8:N8" si="0">$O$8*E6</f>
        <v>39314.516129032258</v>
      </c>
      <c r="F8" s="26">
        <f t="shared" si="0"/>
        <v>38004.032258064515</v>
      </c>
      <c r="G8" s="26">
        <f t="shared" si="0"/>
        <v>35013.440860215051</v>
      </c>
      <c r="H8" s="26">
        <f t="shared" si="0"/>
        <v>64012.096774193546</v>
      </c>
      <c r="I8" s="26">
        <f t="shared" si="0"/>
        <v>66364.247311827959</v>
      </c>
      <c r="J8" s="26">
        <f t="shared" si="0"/>
        <v>36962.365591397844</v>
      </c>
      <c r="K8" s="26">
        <f t="shared" si="0"/>
        <v>31888.440860215054</v>
      </c>
      <c r="L8" s="26">
        <f t="shared" si="0"/>
        <v>35786.290322580644</v>
      </c>
      <c r="M8" s="26">
        <f t="shared" si="0"/>
        <v>78427.419354838712</v>
      </c>
      <c r="N8" s="27">
        <f t="shared" si="0"/>
        <v>25638.440860215054</v>
      </c>
      <c r="O8" s="20">
        <v>500000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" x14ac:dyDescent="0.3">
      <c r="A9" s="3"/>
      <c r="B9" s="11" t="s">
        <v>14</v>
      </c>
      <c r="C9" s="12">
        <f>-C8*'Nebenrechnung Umsätze Saison'!$O$27</f>
        <v>-5426.0969476240034</v>
      </c>
      <c r="D9" s="12">
        <f>-D8*'Nebenrechnung Umsätze Saison'!$O$27</f>
        <v>-12285.271418661119</v>
      </c>
      <c r="E9" s="12">
        <f>-E8*'Nebenrechnung Umsätze Saison'!$O$27</f>
        <v>-14330.775234131115</v>
      </c>
      <c r="F9" s="12">
        <f>-F8*'Nebenrechnung Umsätze Saison'!$O$27</f>
        <v>-13853.082726326744</v>
      </c>
      <c r="G9" s="12">
        <f>-G8*'Nebenrechnung Umsätze Saison'!$O$27</f>
        <v>-12762.963926465487</v>
      </c>
      <c r="H9" s="12">
        <f>-H8*'Nebenrechnung Umsätze Saison'!$O$27</f>
        <v>-23333.441727367328</v>
      </c>
      <c r="I9" s="12">
        <f>-I8*'Nebenrechnung Umsätze Saison'!$O$27</f>
        <v>-24190.838536246967</v>
      </c>
      <c r="J9" s="12">
        <f>-J8*'Nebenrechnung Umsätze Saison'!$O$27</f>
        <v>-13473.378425251474</v>
      </c>
      <c r="K9" s="12">
        <f>-K8*'Nebenrechnung Umsätze Saison'!$O$27</f>
        <v>-11623.851023239682</v>
      </c>
      <c r="L9" s="12">
        <f>-L8*'Nebenrechnung Umsätze Saison'!$O$27</f>
        <v>-13044.680020811657</v>
      </c>
      <c r="M9" s="12">
        <f>-M8*'Nebenrechnung Umsätze Saison'!$O$27</f>
        <v>-28588.059313215406</v>
      </c>
      <c r="N9" s="13">
        <f>-N8*'Nebenrechnung Umsätze Saison'!$O$27</f>
        <v>-9345.6252167880684</v>
      </c>
      <c r="O9" s="21">
        <f>SUM(C9:N9)</f>
        <v>-182258.06451612903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 x14ac:dyDescent="0.3">
      <c r="A10" s="3"/>
      <c r="B10" s="11" t="s">
        <v>48</v>
      </c>
      <c r="C10" s="12">
        <f>$O$10/12</f>
        <v>-8333.3333333333339</v>
      </c>
      <c r="D10" s="12">
        <f t="shared" ref="D10:N10" si="1">$O$10/12</f>
        <v>-8333.3333333333339</v>
      </c>
      <c r="E10" s="12">
        <f t="shared" si="1"/>
        <v>-8333.3333333333339</v>
      </c>
      <c r="F10" s="12">
        <f t="shared" si="1"/>
        <v>-8333.3333333333339</v>
      </c>
      <c r="G10" s="12">
        <f t="shared" si="1"/>
        <v>-8333.3333333333339</v>
      </c>
      <c r="H10" s="12">
        <f t="shared" si="1"/>
        <v>-8333.3333333333339</v>
      </c>
      <c r="I10" s="12">
        <f t="shared" si="1"/>
        <v>-8333.3333333333339</v>
      </c>
      <c r="J10" s="12">
        <f t="shared" si="1"/>
        <v>-8333.3333333333339</v>
      </c>
      <c r="K10" s="12">
        <f t="shared" si="1"/>
        <v>-8333.3333333333339</v>
      </c>
      <c r="L10" s="12">
        <f t="shared" si="1"/>
        <v>-8333.3333333333339</v>
      </c>
      <c r="M10" s="12">
        <f t="shared" si="1"/>
        <v>-8333.3333333333339</v>
      </c>
      <c r="N10" s="13">
        <f t="shared" si="1"/>
        <v>-8333.3333333333339</v>
      </c>
      <c r="O10" s="21">
        <v>-100000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 x14ac:dyDescent="0.3">
      <c r="A11" s="3"/>
      <c r="B11" s="11" t="s">
        <v>15</v>
      </c>
      <c r="C11" s="12">
        <f>$O$11/12</f>
        <v>-833.33333333333337</v>
      </c>
      <c r="D11" s="12">
        <f t="shared" ref="D11:N11" si="2">$O$11/12</f>
        <v>-833.33333333333337</v>
      </c>
      <c r="E11" s="12">
        <f t="shared" si="2"/>
        <v>-833.33333333333337</v>
      </c>
      <c r="F11" s="12">
        <f t="shared" si="2"/>
        <v>-833.33333333333337</v>
      </c>
      <c r="G11" s="12">
        <f t="shared" si="2"/>
        <v>-833.33333333333337</v>
      </c>
      <c r="H11" s="12">
        <f t="shared" si="2"/>
        <v>-833.33333333333337</v>
      </c>
      <c r="I11" s="12">
        <f t="shared" si="2"/>
        <v>-833.33333333333337</v>
      </c>
      <c r="J11" s="12">
        <f t="shared" si="2"/>
        <v>-833.33333333333337</v>
      </c>
      <c r="K11" s="12">
        <f t="shared" si="2"/>
        <v>-833.33333333333337</v>
      </c>
      <c r="L11" s="12">
        <f>$O$11/12</f>
        <v>-833.33333333333337</v>
      </c>
      <c r="M11" s="12">
        <f t="shared" si="2"/>
        <v>-833.33333333333337</v>
      </c>
      <c r="N11" s="13">
        <f t="shared" si="2"/>
        <v>-833.33333333333337</v>
      </c>
      <c r="O11" s="21">
        <v>-10000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" x14ac:dyDescent="0.3">
      <c r="A12" s="3"/>
      <c r="B12" s="11" t="s">
        <v>16</v>
      </c>
      <c r="C12" s="12">
        <f>$O$12/12</f>
        <v>-416.66666666666669</v>
      </c>
      <c r="D12" s="12">
        <f t="shared" ref="D12:N12" si="3">$O$12/12</f>
        <v>-416.66666666666669</v>
      </c>
      <c r="E12" s="12">
        <f t="shared" si="3"/>
        <v>-416.66666666666669</v>
      </c>
      <c r="F12" s="12">
        <f t="shared" si="3"/>
        <v>-416.66666666666669</v>
      </c>
      <c r="G12" s="12">
        <f t="shared" si="3"/>
        <v>-416.66666666666669</v>
      </c>
      <c r="H12" s="12">
        <f t="shared" si="3"/>
        <v>-416.66666666666669</v>
      </c>
      <c r="I12" s="12">
        <f t="shared" si="3"/>
        <v>-416.66666666666669</v>
      </c>
      <c r="J12" s="12">
        <f t="shared" si="3"/>
        <v>-416.66666666666669</v>
      </c>
      <c r="K12" s="12">
        <f t="shared" si="3"/>
        <v>-416.66666666666669</v>
      </c>
      <c r="L12" s="12">
        <f t="shared" si="3"/>
        <v>-416.66666666666669</v>
      </c>
      <c r="M12" s="12">
        <f t="shared" si="3"/>
        <v>-416.66666666666669</v>
      </c>
      <c r="N12" s="13">
        <f t="shared" si="3"/>
        <v>-416.66666666666669</v>
      </c>
      <c r="O12" s="21">
        <v>-5000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" x14ac:dyDescent="0.3">
      <c r="A13" s="3"/>
      <c r="B13" s="11" t="s">
        <v>49</v>
      </c>
      <c r="C13" s="12">
        <f>$O$13/12</f>
        <v>-2500</v>
      </c>
      <c r="D13" s="12">
        <f t="shared" ref="D13:N13" si="4">$O$13/12</f>
        <v>-2500</v>
      </c>
      <c r="E13" s="12">
        <f t="shared" si="4"/>
        <v>-2500</v>
      </c>
      <c r="F13" s="12">
        <f>$O$13/12</f>
        <v>-2500</v>
      </c>
      <c r="G13" s="12">
        <f t="shared" si="4"/>
        <v>-2500</v>
      </c>
      <c r="H13" s="12">
        <f>$O$13/12</f>
        <v>-2500</v>
      </c>
      <c r="I13" s="12">
        <f t="shared" si="4"/>
        <v>-2500</v>
      </c>
      <c r="J13" s="12">
        <f t="shared" si="4"/>
        <v>-2500</v>
      </c>
      <c r="K13" s="12">
        <f t="shared" si="4"/>
        <v>-2500</v>
      </c>
      <c r="L13" s="12">
        <f t="shared" si="4"/>
        <v>-2500</v>
      </c>
      <c r="M13" s="12">
        <f t="shared" si="4"/>
        <v>-2500</v>
      </c>
      <c r="N13" s="13">
        <f t="shared" si="4"/>
        <v>-2500</v>
      </c>
      <c r="O13" s="21">
        <v>-30000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 x14ac:dyDescent="0.3">
      <c r="A14" s="3"/>
      <c r="B14" s="11" t="s">
        <v>17</v>
      </c>
      <c r="C14" s="12">
        <f>$O$14/12</f>
        <v>-283.33333333333331</v>
      </c>
      <c r="D14" s="12">
        <f t="shared" ref="D14:N14" si="5">$O$14/12</f>
        <v>-283.33333333333331</v>
      </c>
      <c r="E14" s="12">
        <f t="shared" si="5"/>
        <v>-283.33333333333331</v>
      </c>
      <c r="F14" s="12">
        <f t="shared" si="5"/>
        <v>-283.33333333333331</v>
      </c>
      <c r="G14" s="12">
        <f t="shared" si="5"/>
        <v>-283.33333333333331</v>
      </c>
      <c r="H14" s="12">
        <f t="shared" si="5"/>
        <v>-283.33333333333331</v>
      </c>
      <c r="I14" s="12">
        <f t="shared" si="5"/>
        <v>-283.33333333333331</v>
      </c>
      <c r="J14" s="12">
        <f t="shared" si="5"/>
        <v>-283.33333333333331</v>
      </c>
      <c r="K14" s="12">
        <f t="shared" si="5"/>
        <v>-283.33333333333331</v>
      </c>
      <c r="L14" s="12">
        <f t="shared" si="5"/>
        <v>-283.33333333333331</v>
      </c>
      <c r="M14" s="12">
        <f t="shared" si="5"/>
        <v>-283.33333333333331</v>
      </c>
      <c r="N14" s="13">
        <f t="shared" si="5"/>
        <v>-283.33333333333331</v>
      </c>
      <c r="O14" s="21">
        <v>-3400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" x14ac:dyDescent="0.3">
      <c r="A15" s="3"/>
      <c r="B15" s="11" t="s">
        <v>33</v>
      </c>
      <c r="C15" s="12">
        <v>0</v>
      </c>
      <c r="D15" s="12">
        <v>-500</v>
      </c>
      <c r="E15" s="12">
        <v>0</v>
      </c>
      <c r="F15" s="12">
        <v>-5000</v>
      </c>
      <c r="G15" s="12">
        <v>-300</v>
      </c>
      <c r="H15" s="12">
        <v>-150</v>
      </c>
      <c r="I15" s="12">
        <v>0</v>
      </c>
      <c r="J15" s="12">
        <v>-2000</v>
      </c>
      <c r="K15" s="12">
        <v>0</v>
      </c>
      <c r="L15" s="12">
        <v>-3000</v>
      </c>
      <c r="M15" s="12">
        <v>-2000</v>
      </c>
      <c r="N15" s="13">
        <v>0</v>
      </c>
      <c r="O15" s="21">
        <f>SUM(C15:N15)</f>
        <v>-12950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 x14ac:dyDescent="0.3">
      <c r="A16" s="3"/>
      <c r="B16" s="11" t="s">
        <v>18</v>
      </c>
      <c r="C16" s="12">
        <f>$O$16/12</f>
        <v>-75</v>
      </c>
      <c r="D16" s="12">
        <f t="shared" ref="D16:N16" si="6">$O$16/12</f>
        <v>-75</v>
      </c>
      <c r="E16" s="12">
        <f t="shared" si="6"/>
        <v>-75</v>
      </c>
      <c r="F16" s="12">
        <f t="shared" si="6"/>
        <v>-75</v>
      </c>
      <c r="G16" s="12">
        <f>$O$16/12</f>
        <v>-75</v>
      </c>
      <c r="H16" s="12">
        <f t="shared" si="6"/>
        <v>-75</v>
      </c>
      <c r="I16" s="12">
        <f t="shared" si="6"/>
        <v>-75</v>
      </c>
      <c r="J16" s="12">
        <f t="shared" si="6"/>
        <v>-75</v>
      </c>
      <c r="K16" s="12">
        <f t="shared" si="6"/>
        <v>-75</v>
      </c>
      <c r="L16" s="12">
        <f t="shared" si="6"/>
        <v>-75</v>
      </c>
      <c r="M16" s="12">
        <f t="shared" si="6"/>
        <v>-75</v>
      </c>
      <c r="N16" s="13">
        <f t="shared" si="6"/>
        <v>-75</v>
      </c>
      <c r="O16" s="21">
        <v>-900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 x14ac:dyDescent="0.3">
      <c r="A17" s="3"/>
      <c r="B17" s="11" t="s">
        <v>19</v>
      </c>
      <c r="C17" s="12">
        <f>$O$17/12</f>
        <v>-250</v>
      </c>
      <c r="D17" s="12">
        <f t="shared" ref="D17:N17" si="7">$O$17/12</f>
        <v>-250</v>
      </c>
      <c r="E17" s="12">
        <f t="shared" si="7"/>
        <v>-250</v>
      </c>
      <c r="F17" s="12">
        <f t="shared" si="7"/>
        <v>-250</v>
      </c>
      <c r="G17" s="12">
        <f t="shared" si="7"/>
        <v>-250</v>
      </c>
      <c r="H17" s="12">
        <f t="shared" si="7"/>
        <v>-250</v>
      </c>
      <c r="I17" s="12">
        <f t="shared" si="7"/>
        <v>-250</v>
      </c>
      <c r="J17" s="12">
        <f t="shared" si="7"/>
        <v>-250</v>
      </c>
      <c r="K17" s="12">
        <f t="shared" si="7"/>
        <v>-250</v>
      </c>
      <c r="L17" s="12">
        <f t="shared" si="7"/>
        <v>-250</v>
      </c>
      <c r="M17" s="12">
        <f t="shared" si="7"/>
        <v>-250</v>
      </c>
      <c r="N17" s="13">
        <f t="shared" si="7"/>
        <v>-250</v>
      </c>
      <c r="O17" s="21">
        <v>-3000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 x14ac:dyDescent="0.3">
      <c r="A18" s="3"/>
      <c r="B18" s="11" t="s">
        <v>47</v>
      </c>
      <c r="C18" s="12">
        <f>$O$18/12</f>
        <v>-333.33333333333331</v>
      </c>
      <c r="D18" s="12">
        <f t="shared" ref="D18:N18" si="8">$O$18/12</f>
        <v>-333.33333333333331</v>
      </c>
      <c r="E18" s="12">
        <f t="shared" si="8"/>
        <v>-333.33333333333331</v>
      </c>
      <c r="F18" s="12">
        <f t="shared" si="8"/>
        <v>-333.33333333333331</v>
      </c>
      <c r="G18" s="12">
        <f t="shared" si="8"/>
        <v>-333.33333333333331</v>
      </c>
      <c r="H18" s="12">
        <f t="shared" si="8"/>
        <v>-333.33333333333331</v>
      </c>
      <c r="I18" s="12">
        <f t="shared" si="8"/>
        <v>-333.33333333333331</v>
      </c>
      <c r="J18" s="12">
        <f t="shared" si="8"/>
        <v>-333.33333333333331</v>
      </c>
      <c r="K18" s="12">
        <f t="shared" si="8"/>
        <v>-333.33333333333331</v>
      </c>
      <c r="L18" s="12">
        <f t="shared" si="8"/>
        <v>-333.33333333333331</v>
      </c>
      <c r="M18" s="12">
        <f t="shared" si="8"/>
        <v>-333.33333333333331</v>
      </c>
      <c r="N18" s="13">
        <f t="shared" si="8"/>
        <v>-333.33333333333331</v>
      </c>
      <c r="O18" s="21">
        <v>-4000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" x14ac:dyDescent="0.3">
      <c r="A19" s="3"/>
      <c r="B19" s="11" t="s">
        <v>20</v>
      </c>
      <c r="C19" s="12">
        <f>$O$19/12</f>
        <v>-250</v>
      </c>
      <c r="D19" s="12">
        <f t="shared" ref="D19:N19" si="9">$O$19/12</f>
        <v>-250</v>
      </c>
      <c r="E19" s="12">
        <f t="shared" si="9"/>
        <v>-250</v>
      </c>
      <c r="F19" s="12">
        <f t="shared" si="9"/>
        <v>-250</v>
      </c>
      <c r="G19" s="12">
        <f t="shared" si="9"/>
        <v>-250</v>
      </c>
      <c r="H19" s="12">
        <f t="shared" si="9"/>
        <v>-250</v>
      </c>
      <c r="I19" s="12">
        <f t="shared" si="9"/>
        <v>-250</v>
      </c>
      <c r="J19" s="12">
        <f t="shared" si="9"/>
        <v>-250</v>
      </c>
      <c r="K19" s="12">
        <f t="shared" si="9"/>
        <v>-250</v>
      </c>
      <c r="L19" s="12">
        <f t="shared" si="9"/>
        <v>-250</v>
      </c>
      <c r="M19" s="12">
        <f t="shared" si="9"/>
        <v>-250</v>
      </c>
      <c r="N19" s="13">
        <f t="shared" si="9"/>
        <v>-250</v>
      </c>
      <c r="O19" s="21">
        <v>-3000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thickBot="1" x14ac:dyDescent="0.35">
      <c r="A20" s="3"/>
      <c r="B20" s="29" t="s">
        <v>21</v>
      </c>
      <c r="C20" s="30">
        <f>SUM(C8:C19)</f>
        <v>-3815.3442594519629</v>
      </c>
      <c r="D20" s="84">
        <f t="shared" ref="D20:N20" si="10">SUM(D8:D19)</f>
        <v>7642.6855705861954</v>
      </c>
      <c r="E20" s="84">
        <f t="shared" si="10"/>
        <v>11708.740894901141</v>
      </c>
      <c r="F20" s="84">
        <f t="shared" si="10"/>
        <v>5875.9495317377723</v>
      </c>
      <c r="G20" s="84">
        <f t="shared" si="10"/>
        <v>8675.4769337495618</v>
      </c>
      <c r="H20" s="84">
        <f t="shared" si="10"/>
        <v>27253.655046826214</v>
      </c>
      <c r="I20" s="84">
        <f t="shared" si="10"/>
        <v>28898.408775580985</v>
      </c>
      <c r="J20" s="84">
        <f t="shared" si="10"/>
        <v>8213.9871661463676</v>
      </c>
      <c r="K20" s="84">
        <f t="shared" si="10"/>
        <v>6989.5898369753704</v>
      </c>
      <c r="L20" s="84">
        <f t="shared" si="10"/>
        <v>6466.6103017689884</v>
      </c>
      <c r="M20" s="84">
        <f t="shared" si="10"/>
        <v>34564.360041623302</v>
      </c>
      <c r="N20" s="85">
        <f t="shared" si="10"/>
        <v>3017.8156434269849</v>
      </c>
      <c r="O20" s="86">
        <f>SUM(O8:O19)</f>
        <v>145491.93548387097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thickTop="1" x14ac:dyDescent="0.3">
      <c r="A21" s="3"/>
      <c r="B21" s="11" t="s">
        <v>23</v>
      </c>
      <c r="C21" s="12">
        <f>$O$21/12</f>
        <v>-3637.2983870967741</v>
      </c>
      <c r="D21" s="12">
        <f t="shared" ref="D21:N21" si="11">$O$21/12</f>
        <v>-3637.2983870967741</v>
      </c>
      <c r="E21" s="12">
        <f t="shared" si="11"/>
        <v>-3637.2983870967741</v>
      </c>
      <c r="F21" s="12">
        <f t="shared" si="11"/>
        <v>-3637.2983870967741</v>
      </c>
      <c r="G21" s="12">
        <f t="shared" si="11"/>
        <v>-3637.2983870967741</v>
      </c>
      <c r="H21" s="12">
        <f t="shared" si="11"/>
        <v>-3637.2983870967741</v>
      </c>
      <c r="I21" s="12">
        <f t="shared" si="11"/>
        <v>-3637.2983870967741</v>
      </c>
      <c r="J21" s="12">
        <f t="shared" si="11"/>
        <v>-3637.2983870967741</v>
      </c>
      <c r="K21" s="12">
        <f t="shared" si="11"/>
        <v>-3637.2983870967741</v>
      </c>
      <c r="L21" s="12">
        <f t="shared" si="11"/>
        <v>-3637.2983870967741</v>
      </c>
      <c r="M21" s="12">
        <f t="shared" si="11"/>
        <v>-3637.2983870967741</v>
      </c>
      <c r="N21" s="13">
        <f t="shared" si="11"/>
        <v>-3637.2983870967741</v>
      </c>
      <c r="O21" s="22">
        <f>-O20*0.3</f>
        <v>-43647.580645161288</v>
      </c>
      <c r="P21" s="1"/>
      <c r="Q21" s="1"/>
      <c r="R21" s="1"/>
      <c r="S21" s="1"/>
      <c r="T21" s="31"/>
      <c r="U21" s="31"/>
      <c r="V21" s="31"/>
      <c r="W21" s="31"/>
      <c r="X21" s="31"/>
      <c r="Y21" s="31"/>
      <c r="Z21" s="31"/>
      <c r="AA21" s="31"/>
      <c r="AB21" s="1"/>
    </row>
    <row r="22" spans="1:28" ht="15" x14ac:dyDescent="0.3">
      <c r="A22" s="3"/>
      <c r="B22" s="11" t="s">
        <v>22</v>
      </c>
      <c r="C22" s="14">
        <f>$O$22/12</f>
        <v>-3250</v>
      </c>
      <c r="D22" s="14">
        <f t="shared" ref="D22:N22" si="12">$O$22/12</f>
        <v>-3250</v>
      </c>
      <c r="E22" s="14">
        <f t="shared" si="12"/>
        <v>-3250</v>
      </c>
      <c r="F22" s="14">
        <f t="shared" si="12"/>
        <v>-3250</v>
      </c>
      <c r="G22" s="14">
        <f t="shared" si="12"/>
        <v>-3250</v>
      </c>
      <c r="H22" s="14">
        <f t="shared" si="12"/>
        <v>-3250</v>
      </c>
      <c r="I22" s="14">
        <f t="shared" si="12"/>
        <v>-3250</v>
      </c>
      <c r="J22" s="14">
        <f t="shared" si="12"/>
        <v>-3250</v>
      </c>
      <c r="K22" s="14">
        <f t="shared" si="12"/>
        <v>-3250</v>
      </c>
      <c r="L22" s="14">
        <f t="shared" si="12"/>
        <v>-3250</v>
      </c>
      <c r="M22" s="14">
        <f t="shared" si="12"/>
        <v>-3250</v>
      </c>
      <c r="N22" s="15">
        <f t="shared" si="12"/>
        <v>-3250</v>
      </c>
      <c r="O22" s="23">
        <v>-39000</v>
      </c>
      <c r="P22" s="1"/>
      <c r="Q22" s="1"/>
      <c r="R22" s="1"/>
      <c r="S22" s="1"/>
      <c r="T22" s="31"/>
      <c r="U22" s="31"/>
      <c r="V22" s="31"/>
      <c r="W22" s="31"/>
      <c r="X22" s="31"/>
      <c r="Y22" s="31"/>
      <c r="Z22" s="31"/>
      <c r="AA22" s="31"/>
      <c r="AB22" s="1"/>
    </row>
    <row r="23" spans="1:28" ht="15" x14ac:dyDescent="0.3">
      <c r="A23" s="3"/>
      <c r="B23" s="11" t="s">
        <v>45</v>
      </c>
      <c r="C23" s="14">
        <f>$O$23/12</f>
        <v>-250</v>
      </c>
      <c r="D23" s="14">
        <f t="shared" ref="D23:N23" si="13">$O$23/12</f>
        <v>-250</v>
      </c>
      <c r="E23" s="14">
        <f t="shared" si="13"/>
        <v>-250</v>
      </c>
      <c r="F23" s="14">
        <f t="shared" si="13"/>
        <v>-250</v>
      </c>
      <c r="G23" s="14">
        <f t="shared" si="13"/>
        <v>-250</v>
      </c>
      <c r="H23" s="14">
        <f t="shared" si="13"/>
        <v>-250</v>
      </c>
      <c r="I23" s="14">
        <f t="shared" si="13"/>
        <v>-250</v>
      </c>
      <c r="J23" s="14">
        <f t="shared" si="13"/>
        <v>-250</v>
      </c>
      <c r="K23" s="14">
        <f t="shared" si="13"/>
        <v>-250</v>
      </c>
      <c r="L23" s="14">
        <f t="shared" si="13"/>
        <v>-250</v>
      </c>
      <c r="M23" s="14">
        <f t="shared" si="13"/>
        <v>-250</v>
      </c>
      <c r="N23" s="15">
        <f t="shared" si="13"/>
        <v>-250</v>
      </c>
      <c r="O23" s="23">
        <v>-3000</v>
      </c>
      <c r="P23" s="1"/>
      <c r="Q23" s="1"/>
      <c r="R23" s="1"/>
      <c r="S23" s="1"/>
      <c r="T23" s="31"/>
      <c r="U23" s="31"/>
      <c r="V23" s="31"/>
      <c r="W23" s="31"/>
      <c r="X23" s="31"/>
      <c r="Y23" s="31"/>
      <c r="Z23" s="31"/>
      <c r="AA23" s="31"/>
      <c r="AB23" s="1"/>
    </row>
    <row r="24" spans="1:28" ht="15" x14ac:dyDescent="0.3">
      <c r="A24" s="3"/>
      <c r="B24" s="11" t="s">
        <v>46</v>
      </c>
      <c r="C24" s="14">
        <f>$O$24/12</f>
        <v>-666.66666666666663</v>
      </c>
      <c r="D24" s="14">
        <f t="shared" ref="D24:N24" si="14">$O$24/12</f>
        <v>-666.66666666666663</v>
      </c>
      <c r="E24" s="14">
        <f t="shared" si="14"/>
        <v>-666.66666666666663</v>
      </c>
      <c r="F24" s="14">
        <f t="shared" si="14"/>
        <v>-666.66666666666663</v>
      </c>
      <c r="G24" s="14">
        <f t="shared" si="14"/>
        <v>-666.66666666666663</v>
      </c>
      <c r="H24" s="14">
        <f t="shared" si="14"/>
        <v>-666.66666666666663</v>
      </c>
      <c r="I24" s="14">
        <f t="shared" si="14"/>
        <v>-666.66666666666663</v>
      </c>
      <c r="J24" s="14">
        <f t="shared" si="14"/>
        <v>-666.66666666666663</v>
      </c>
      <c r="K24" s="14">
        <f t="shared" si="14"/>
        <v>-666.66666666666663</v>
      </c>
      <c r="L24" s="14">
        <f t="shared" si="14"/>
        <v>-666.66666666666663</v>
      </c>
      <c r="M24" s="14">
        <f t="shared" si="14"/>
        <v>-666.66666666666663</v>
      </c>
      <c r="N24" s="15">
        <f t="shared" si="14"/>
        <v>-666.66666666666663</v>
      </c>
      <c r="O24" s="23">
        <v>-8000</v>
      </c>
      <c r="P24" s="1"/>
      <c r="Q24" s="1"/>
      <c r="R24" s="1"/>
      <c r="S24" s="1"/>
      <c r="T24" s="31"/>
      <c r="U24" s="31"/>
      <c r="V24" s="31"/>
      <c r="W24" s="31"/>
      <c r="X24" s="31"/>
      <c r="Y24" s="31"/>
      <c r="Z24" s="31"/>
      <c r="AA24" s="31"/>
      <c r="AB24" s="1"/>
    </row>
    <row r="25" spans="1:28" ht="15.75" thickBot="1" x14ac:dyDescent="0.35">
      <c r="A25" s="3"/>
      <c r="B25" s="10" t="s">
        <v>24</v>
      </c>
      <c r="C25" s="16">
        <f>$O$25/12</f>
        <v>-1000</v>
      </c>
      <c r="D25" s="16">
        <f t="shared" ref="D25:N25" si="15">$O$25/12</f>
        <v>-1000</v>
      </c>
      <c r="E25" s="16">
        <f t="shared" si="15"/>
        <v>-1000</v>
      </c>
      <c r="F25" s="16">
        <f t="shared" si="15"/>
        <v>-1000</v>
      </c>
      <c r="G25" s="16">
        <f t="shared" si="15"/>
        <v>-1000</v>
      </c>
      <c r="H25" s="16">
        <f t="shared" si="15"/>
        <v>-1000</v>
      </c>
      <c r="I25" s="16">
        <f t="shared" si="15"/>
        <v>-1000</v>
      </c>
      <c r="J25" s="16">
        <f t="shared" si="15"/>
        <v>-1000</v>
      </c>
      <c r="K25" s="16">
        <f t="shared" si="15"/>
        <v>-1000</v>
      </c>
      <c r="L25" s="16">
        <f t="shared" si="15"/>
        <v>-1000</v>
      </c>
      <c r="M25" s="16">
        <f t="shared" si="15"/>
        <v>-1000</v>
      </c>
      <c r="N25" s="17">
        <f t="shared" si="15"/>
        <v>-1000</v>
      </c>
      <c r="O25" s="24">
        <v>-12000</v>
      </c>
      <c r="P25" s="1"/>
      <c r="Q25" s="1"/>
      <c r="R25" s="1"/>
      <c r="S25" s="1"/>
      <c r="T25" s="31"/>
      <c r="U25" s="31"/>
      <c r="V25" s="31"/>
      <c r="W25" s="31"/>
      <c r="X25" s="31"/>
      <c r="Y25" s="31"/>
      <c r="Z25" s="31"/>
      <c r="AA25" s="31"/>
      <c r="AB25" s="1"/>
    </row>
    <row r="26" spans="1:28" ht="15.75" thickBot="1" x14ac:dyDescent="0.35">
      <c r="A26" s="3"/>
      <c r="B26" s="10" t="s">
        <v>25</v>
      </c>
      <c r="C26" s="16">
        <f>SUM(C20:C25)</f>
        <v>-12619.309313215403</v>
      </c>
      <c r="D26" s="16">
        <f t="shared" ref="D26:N26" si="16">SUM(D20:D25)</f>
        <v>-1161.2794831772453</v>
      </c>
      <c r="E26" s="87">
        <f t="shared" si="16"/>
        <v>2904.7758411376994</v>
      </c>
      <c r="F26" s="16">
        <f t="shared" si="16"/>
        <v>-2928.0155220256684</v>
      </c>
      <c r="G26" s="88">
        <f t="shared" si="16"/>
        <v>-128.48812001387944</v>
      </c>
      <c r="H26" s="87">
        <f t="shared" si="16"/>
        <v>18449.689993062773</v>
      </c>
      <c r="I26" s="87">
        <f t="shared" si="16"/>
        <v>20094.443721817544</v>
      </c>
      <c r="J26" s="16">
        <f t="shared" si="16"/>
        <v>-589.97788761707363</v>
      </c>
      <c r="K26" s="16">
        <f t="shared" si="16"/>
        <v>-1814.3752167880702</v>
      </c>
      <c r="L26" s="88">
        <f t="shared" si="16"/>
        <v>-2337.3547519944523</v>
      </c>
      <c r="M26" s="87">
        <f t="shared" si="16"/>
        <v>25760.394987859861</v>
      </c>
      <c r="N26" s="17">
        <f t="shared" si="16"/>
        <v>-5786.1494103364557</v>
      </c>
      <c r="O26" s="89">
        <f>SUM(O20:O25)</f>
        <v>39844.354838709682</v>
      </c>
      <c r="P26" s="1"/>
      <c r="Q26" s="1"/>
      <c r="R26" s="1"/>
      <c r="S26" s="1"/>
      <c r="T26" s="31"/>
      <c r="U26" s="31"/>
      <c r="V26" s="31"/>
      <c r="W26" s="31"/>
      <c r="X26" s="31"/>
      <c r="Y26" s="31"/>
      <c r="Z26" s="31"/>
      <c r="AA26" s="31"/>
      <c r="AB26" s="1"/>
    </row>
    <row r="27" spans="1:28" ht="15" x14ac:dyDescent="0.3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"/>
      <c r="Q27" s="1"/>
      <c r="R27" s="1"/>
      <c r="S27" s="1"/>
      <c r="T27" s="31"/>
      <c r="U27" s="31"/>
      <c r="V27" s="31"/>
      <c r="W27" s="31"/>
      <c r="X27" s="31"/>
      <c r="Y27" s="31"/>
      <c r="Z27" s="31"/>
      <c r="AA27" s="31"/>
      <c r="AB27" s="1"/>
    </row>
    <row r="28" spans="1:28" ht="15" x14ac:dyDescent="0.3">
      <c r="A28" s="3"/>
      <c r="B28" s="5" t="s">
        <v>34</v>
      </c>
      <c r="C28" s="4">
        <v>10000</v>
      </c>
      <c r="D28" s="4">
        <v>10000</v>
      </c>
      <c r="E28" s="4">
        <v>10000</v>
      </c>
      <c r="F28" s="4">
        <v>10000</v>
      </c>
      <c r="G28" s="4">
        <v>10000</v>
      </c>
      <c r="H28" s="4">
        <v>10000</v>
      </c>
      <c r="I28" s="4">
        <v>10000</v>
      </c>
      <c r="J28" s="4">
        <v>10000</v>
      </c>
      <c r="K28" s="4">
        <v>10000</v>
      </c>
      <c r="L28" s="4">
        <v>10000</v>
      </c>
      <c r="M28" s="4">
        <v>10000</v>
      </c>
      <c r="N28" s="4">
        <v>10000</v>
      </c>
      <c r="O28" s="4"/>
      <c r="P28" s="1"/>
      <c r="Q28" s="1"/>
      <c r="R28" s="1"/>
      <c r="S28" s="1"/>
      <c r="T28" s="31"/>
      <c r="U28" s="31"/>
      <c r="V28" s="31"/>
      <c r="W28" s="31"/>
      <c r="X28" s="31"/>
      <c r="Y28" s="31"/>
      <c r="Z28" s="31"/>
      <c r="AA28" s="31"/>
      <c r="AB28" s="1"/>
    </row>
    <row r="29" spans="1:28" ht="15" x14ac:dyDescent="0.3">
      <c r="A29" s="3"/>
      <c r="B29" s="4"/>
      <c r="C29" s="18">
        <f>C8/C28</f>
        <v>1.4885752688172043</v>
      </c>
      <c r="D29" s="18">
        <f>D8/D28</f>
        <v>3.3702956989247315</v>
      </c>
      <c r="E29" s="18">
        <f t="shared" ref="E29:N29" si="17">E8/E28</f>
        <v>3.931451612903226</v>
      </c>
      <c r="F29" s="18">
        <f t="shared" si="17"/>
        <v>3.8004032258064515</v>
      </c>
      <c r="G29" s="18">
        <f t="shared" si="17"/>
        <v>3.501344086021505</v>
      </c>
      <c r="H29" s="18">
        <f t="shared" si="17"/>
        <v>6.401209677419355</v>
      </c>
      <c r="I29" s="18">
        <f t="shared" si="17"/>
        <v>6.636424731182796</v>
      </c>
      <c r="J29" s="18">
        <f t="shared" si="17"/>
        <v>3.6962365591397845</v>
      </c>
      <c r="K29" s="18">
        <f t="shared" si="17"/>
        <v>3.1888440860215055</v>
      </c>
      <c r="L29" s="18">
        <f t="shared" si="17"/>
        <v>3.5786290322580645</v>
      </c>
      <c r="M29" s="18">
        <f t="shared" si="17"/>
        <v>7.842741935483871</v>
      </c>
      <c r="N29" s="18">
        <f t="shared" si="17"/>
        <v>2.5638440860215055</v>
      </c>
      <c r="O29" s="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" x14ac:dyDescent="0.3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 x14ac:dyDescent="0.25">
      <c r="A31" s="1"/>
      <c r="B31" s="32" t="s">
        <v>44</v>
      </c>
      <c r="C31" s="34"/>
      <c r="D31" s="34"/>
      <c r="E31" s="34"/>
      <c r="F31" s="34"/>
      <c r="G31" s="1"/>
      <c r="H31" s="1"/>
      <c r="I31" s="1"/>
      <c r="J31" s="1"/>
      <c r="K31" s="1"/>
      <c r="L31" s="1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 x14ac:dyDescent="0.25">
      <c r="A32" s="1"/>
      <c r="B32" s="33" t="s">
        <v>41</v>
      </c>
      <c r="C32" s="34"/>
      <c r="D32" s="34"/>
      <c r="E32" s="34"/>
      <c r="F32" s="3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 x14ac:dyDescent="0.25">
      <c r="A33" s="1"/>
      <c r="B33" s="33" t="s">
        <v>42</v>
      </c>
      <c r="C33" s="34"/>
      <c r="D33" s="34"/>
      <c r="E33" s="34"/>
      <c r="F33" s="3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 x14ac:dyDescent="0.25">
      <c r="A34" s="1"/>
      <c r="B34" s="33" t="s">
        <v>43</v>
      </c>
      <c r="C34" s="34"/>
      <c r="D34" s="34"/>
      <c r="E34" s="34"/>
      <c r="F34" s="3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 x14ac:dyDescent="0.25">
      <c r="A35" s="1"/>
      <c r="B35" s="34"/>
      <c r="C35" s="34"/>
      <c r="D35" s="34"/>
      <c r="E35" s="34"/>
      <c r="F35" s="34"/>
      <c r="G35" s="31"/>
      <c r="H35" s="31"/>
      <c r="I35" s="31"/>
      <c r="J35" s="31"/>
      <c r="K35" s="31"/>
      <c r="L35" s="31"/>
      <c r="M35" s="31"/>
      <c r="N35" s="31"/>
      <c r="O35" s="3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 x14ac:dyDescent="0.25">
      <c r="A36" s="31"/>
      <c r="B36" s="105" t="s">
        <v>51</v>
      </c>
      <c r="C36" s="105"/>
      <c r="D36" s="105"/>
      <c r="E36" s="105"/>
      <c r="F36" s="105"/>
      <c r="G36" s="31"/>
      <c r="H36" s="31"/>
      <c r="I36" s="31"/>
      <c r="J36" s="31"/>
      <c r="K36" s="31"/>
      <c r="L36" s="31"/>
      <c r="M36" s="31"/>
      <c r="N36" s="31"/>
      <c r="O36" s="3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4.25" x14ac:dyDescent="0.3">
      <c r="A37" s="31"/>
      <c r="B37" s="77"/>
      <c r="C37" s="77"/>
      <c r="D37" s="77"/>
      <c r="E37" s="77"/>
      <c r="F37" s="77"/>
      <c r="G37" s="31"/>
      <c r="H37" s="31"/>
      <c r="I37" s="31"/>
      <c r="J37" s="31"/>
      <c r="K37" s="31"/>
      <c r="L37" s="31"/>
      <c r="M37" s="31"/>
      <c r="N37" s="31"/>
      <c r="O37" s="3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 x14ac:dyDescent="0.25">
      <c r="A38" s="31"/>
      <c r="B38" s="35"/>
      <c r="C38" s="34"/>
      <c r="D38" s="36"/>
      <c r="E38" s="34"/>
      <c r="F38" s="34"/>
      <c r="G38" s="31"/>
      <c r="H38" s="31"/>
      <c r="I38" s="31"/>
      <c r="J38" s="31"/>
      <c r="K38" s="31"/>
      <c r="L38" s="31"/>
      <c r="M38" s="31"/>
      <c r="N38" s="31"/>
      <c r="O38" s="3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 x14ac:dyDescent="0.25">
      <c r="A39" s="31"/>
      <c r="B39" s="33"/>
      <c r="C39" s="34"/>
      <c r="D39" s="34"/>
      <c r="E39" s="34"/>
      <c r="F39" s="34"/>
      <c r="G39" s="31"/>
      <c r="H39" s="31"/>
      <c r="I39" s="31"/>
      <c r="J39" s="31"/>
      <c r="K39" s="31"/>
      <c r="L39" s="31"/>
      <c r="M39" s="31"/>
      <c r="N39" s="31"/>
      <c r="O39" s="3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30" x14ac:dyDescent="0.55000000000000004">
      <c r="A40" s="31"/>
      <c r="B40" s="34"/>
      <c r="C40" s="34"/>
      <c r="D40" s="94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3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4.25" x14ac:dyDescent="0.3">
      <c r="A41" s="1"/>
      <c r="B41" s="93"/>
      <c r="C41" s="93"/>
      <c r="D41" s="93"/>
      <c r="E41" s="93"/>
      <c r="F41" s="93"/>
      <c r="G41" s="31"/>
      <c r="H41" s="31"/>
      <c r="I41" s="31"/>
      <c r="J41" s="31"/>
      <c r="K41" s="31"/>
      <c r="L41" s="31"/>
      <c r="M41" s="31"/>
      <c r="N41" s="31"/>
      <c r="O41" s="3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 x14ac:dyDescent="0.25">
      <c r="A42" s="1"/>
      <c r="B42" s="35"/>
      <c r="C42" s="34"/>
      <c r="D42" s="36"/>
      <c r="E42" s="34"/>
      <c r="F42" s="34"/>
      <c r="G42" s="31"/>
      <c r="H42" s="31"/>
      <c r="I42" s="31"/>
      <c r="J42" s="31"/>
      <c r="K42" s="31"/>
      <c r="L42" s="31"/>
      <c r="M42" s="31"/>
      <c r="N42" s="31"/>
      <c r="O42" s="3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x14ac:dyDescent="0.2">
      <c r="A43" s="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2">
      <c r="A44" s="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x14ac:dyDescent="0.2">
      <c r="A45" s="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x14ac:dyDescent="0.2">
      <c r="A46" s="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2">
      <c r="A59" s="1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</row>
    <row r="60" spans="1:28" x14ac:dyDescent="0.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</row>
    <row r="61" spans="1:28" x14ac:dyDescent="0.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</row>
    <row r="62" spans="1:28" x14ac:dyDescent="0.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</row>
    <row r="63" spans="1:28" x14ac:dyDescent="0.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</row>
    <row r="64" spans="1:28" x14ac:dyDescent="0.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</row>
    <row r="65" spans="2:28" x14ac:dyDescent="0.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</row>
    <row r="66" spans="2:28" x14ac:dyDescent="0.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</row>
    <row r="67" spans="2:28" ht="15" x14ac:dyDescent="0.3">
      <c r="B67" s="78"/>
      <c r="C67" s="78"/>
      <c r="D67" s="79"/>
      <c r="E67" s="79"/>
      <c r="F67" s="79"/>
      <c r="G67" s="79"/>
      <c r="H67" s="79"/>
      <c r="I67" s="79"/>
      <c r="J67" s="79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</row>
    <row r="68" spans="2:28" ht="15" x14ac:dyDescent="0.3">
      <c r="B68" s="78"/>
      <c r="C68" s="78"/>
      <c r="D68" s="79"/>
      <c r="E68" s="79"/>
      <c r="F68" s="79"/>
      <c r="G68" s="83"/>
      <c r="H68" s="83"/>
      <c r="I68" s="83"/>
      <c r="J68" s="83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</row>
    <row r="69" spans="2:28" ht="15" x14ac:dyDescent="0.3">
      <c r="B69" s="78"/>
      <c r="C69" s="78"/>
      <c r="D69" s="79"/>
      <c r="E69" s="79"/>
      <c r="F69" s="79"/>
      <c r="G69" s="80"/>
      <c r="H69" s="80"/>
      <c r="I69" s="80"/>
      <c r="J69" s="79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</row>
    <row r="70" spans="2:28" ht="21" x14ac:dyDescent="0.4">
      <c r="B70" s="78"/>
      <c r="C70" s="78"/>
      <c r="D70" s="79"/>
      <c r="E70" s="79"/>
      <c r="F70" s="79"/>
      <c r="G70" s="79"/>
      <c r="H70" s="104"/>
      <c r="I70" s="104"/>
      <c r="J70" s="79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</row>
    <row r="71" spans="2:28" ht="15" x14ac:dyDescent="0.3">
      <c r="B71" s="78"/>
      <c r="C71" s="78"/>
      <c r="D71" s="79"/>
      <c r="E71" s="79"/>
      <c r="F71" s="79"/>
      <c r="G71" s="79"/>
      <c r="H71" s="44"/>
      <c r="I71" s="79"/>
      <c r="J71" s="79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</row>
    <row r="72" spans="2:28" ht="15" x14ac:dyDescent="0.3">
      <c r="B72" s="78"/>
      <c r="C72" s="78"/>
      <c r="D72" s="79"/>
      <c r="E72" s="79"/>
      <c r="F72" s="79"/>
      <c r="G72" s="79"/>
      <c r="H72" s="79"/>
      <c r="I72" s="79"/>
      <c r="J72" s="79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</row>
    <row r="73" spans="2:28" ht="15" x14ac:dyDescent="0.3">
      <c r="B73" s="78"/>
      <c r="C73" s="78"/>
      <c r="D73" s="79"/>
      <c r="E73" s="79"/>
      <c r="F73" s="79"/>
      <c r="G73" s="79"/>
      <c r="H73" s="79"/>
      <c r="I73" s="79"/>
      <c r="J73" s="79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</row>
    <row r="74" spans="2:28" ht="15" x14ac:dyDescent="0.3">
      <c r="B74" s="78"/>
      <c r="C74" s="78"/>
      <c r="D74" s="79"/>
      <c r="E74" s="79"/>
      <c r="F74" s="79"/>
      <c r="G74" s="79"/>
      <c r="H74" s="79"/>
      <c r="I74" s="79"/>
      <c r="J74" s="79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</row>
    <row r="75" spans="2:28" ht="15" x14ac:dyDescent="0.3">
      <c r="B75" s="78"/>
      <c r="C75" s="78"/>
      <c r="D75" s="79"/>
      <c r="E75" s="79"/>
      <c r="F75" s="79"/>
      <c r="G75" s="79"/>
      <c r="H75" s="79"/>
      <c r="I75" s="79"/>
      <c r="J75" s="79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</row>
    <row r="76" spans="2:28" ht="15" x14ac:dyDescent="0.3">
      <c r="B76" s="78"/>
      <c r="C76" s="78"/>
      <c r="D76" s="79"/>
      <c r="E76" s="79"/>
      <c r="F76" s="79"/>
      <c r="G76" s="102"/>
      <c r="H76" s="103"/>
      <c r="I76" s="103"/>
      <c r="J76" s="103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</row>
    <row r="77" spans="2:28" ht="15" x14ac:dyDescent="0.3">
      <c r="B77" s="78"/>
      <c r="C77" s="78"/>
      <c r="D77" s="79"/>
      <c r="E77" s="79"/>
      <c r="F77" s="79"/>
      <c r="G77" s="83"/>
      <c r="H77" s="83"/>
      <c r="I77" s="83"/>
      <c r="J77" s="83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</row>
    <row r="78" spans="2:28" ht="15" x14ac:dyDescent="0.3">
      <c r="B78" s="78"/>
      <c r="C78" s="78"/>
      <c r="D78" s="79"/>
      <c r="E78" s="79"/>
      <c r="F78" s="79"/>
      <c r="G78" s="79"/>
      <c r="H78" s="79"/>
      <c r="I78" s="79"/>
      <c r="J78" s="79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</row>
    <row r="79" spans="2:28" ht="15" x14ac:dyDescent="0.3">
      <c r="B79" s="78"/>
      <c r="C79" s="78"/>
      <c r="D79" s="79"/>
      <c r="E79" s="79"/>
      <c r="F79" s="79"/>
      <c r="G79" s="79"/>
      <c r="H79" s="79"/>
      <c r="I79" s="79"/>
      <c r="J79" s="79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</row>
    <row r="80" spans="2:28" ht="15" x14ac:dyDescent="0.3">
      <c r="B80" s="78"/>
      <c r="C80" s="78"/>
      <c r="D80" s="100"/>
      <c r="E80" s="100"/>
      <c r="F80" s="100"/>
      <c r="G80" s="100"/>
      <c r="H80" s="91"/>
      <c r="I80" s="91"/>
      <c r="J80" s="90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</row>
    <row r="81" spans="2:28" ht="15" x14ac:dyDescent="0.3">
      <c r="B81" s="78"/>
      <c r="C81" s="78"/>
      <c r="D81" s="81"/>
      <c r="E81" s="79"/>
      <c r="F81" s="79"/>
      <c r="G81" s="79"/>
      <c r="H81" s="79"/>
      <c r="I81" s="79"/>
      <c r="J81" s="79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</row>
    <row r="82" spans="2:28" ht="15" x14ac:dyDescent="0.3">
      <c r="B82" s="78"/>
      <c r="C82" s="78"/>
      <c r="D82" s="101"/>
      <c r="E82" s="101"/>
      <c r="F82" s="101"/>
      <c r="G82" s="101"/>
      <c r="H82" s="101"/>
      <c r="I82" s="101"/>
      <c r="J82" s="91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</row>
    <row r="83" spans="2:28" ht="15" x14ac:dyDescent="0.3">
      <c r="B83" s="78"/>
      <c r="C83" s="78"/>
      <c r="D83" s="81"/>
      <c r="E83" s="81"/>
      <c r="F83" s="79"/>
      <c r="G83" s="79"/>
      <c r="H83" s="79"/>
      <c r="I83" s="79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</row>
    <row r="84" spans="2:28" x14ac:dyDescent="0.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</row>
    <row r="85" spans="2:28" x14ac:dyDescent="0.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</row>
    <row r="86" spans="2:28" x14ac:dyDescent="0.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</row>
    <row r="87" spans="2:28" x14ac:dyDescent="0.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</row>
    <row r="88" spans="2:28" x14ac:dyDescent="0.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</row>
    <row r="89" spans="2:28" x14ac:dyDescent="0.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</row>
    <row r="90" spans="2:28" x14ac:dyDescent="0.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</row>
    <row r="91" spans="2:28" x14ac:dyDescent="0.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</row>
    <row r="92" spans="2:28" x14ac:dyDescent="0.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</row>
    <row r="93" spans="2:28" x14ac:dyDescent="0.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</row>
    <row r="94" spans="2:28" x14ac:dyDescent="0.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</row>
    <row r="95" spans="2:28" x14ac:dyDescent="0.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</row>
    <row r="96" spans="2:28" x14ac:dyDescent="0.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</row>
    <row r="97" spans="2:28" x14ac:dyDescent="0.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</row>
    <row r="98" spans="2:28" x14ac:dyDescent="0.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</row>
    <row r="99" spans="2:28" x14ac:dyDescent="0.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</row>
    <row r="100" spans="2:28" x14ac:dyDescent="0.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</row>
    <row r="101" spans="2:28" x14ac:dyDescent="0.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</row>
    <row r="102" spans="2:28" x14ac:dyDescent="0.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</row>
    <row r="103" spans="2:28" x14ac:dyDescent="0.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</row>
    <row r="104" spans="2:28" x14ac:dyDescent="0.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</row>
    <row r="105" spans="2:28" x14ac:dyDescent="0.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</row>
    <row r="106" spans="2:28" x14ac:dyDescent="0.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</row>
    <row r="107" spans="2:28" x14ac:dyDescent="0.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</row>
    <row r="108" spans="2:28" x14ac:dyDescent="0.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</row>
    <row r="109" spans="2:28" x14ac:dyDescent="0.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</row>
    <row r="110" spans="2:28" x14ac:dyDescent="0.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</row>
  </sheetData>
  <mergeCells count="5">
    <mergeCell ref="A4:B4"/>
    <mergeCell ref="B41:F41"/>
    <mergeCell ref="C4:O4"/>
    <mergeCell ref="B36:F36"/>
    <mergeCell ref="D40:N40"/>
  </mergeCells>
  <phoneticPr fontId="0" type="noConversion"/>
  <hyperlinks>
    <hyperlink ref="B36:F36" r:id="rId1" display="Diese Vorlage wurde erstellt von https://www.buhl-unternehmer.de" xr:uid="{94378FB8-AC00-4D27-8902-0AF52D905D91}"/>
  </hyperlinks>
  <pageMargins left="0.7" right="0.7" top="0.78740157499999996" bottom="0.78740157499999996" header="0.3" footer="0.3"/>
  <pageSetup paperSize="9" scale="2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ECF0D"/>
    <pageSetUpPr fitToPage="1"/>
  </sheetPr>
  <dimension ref="A1:P43"/>
  <sheetViews>
    <sheetView zoomScaleNormal="100" zoomScaleSheetLayoutView="100" workbookViewId="0">
      <selection activeCell="H71" sqref="H71"/>
    </sheetView>
  </sheetViews>
  <sheetFormatPr baseColWidth="10" defaultRowHeight="12.75" x14ac:dyDescent="0.2"/>
  <cols>
    <col min="1" max="1" width="4.7109375" style="28" customWidth="1"/>
    <col min="2" max="2" width="24.5703125" customWidth="1"/>
    <col min="3" max="3" width="11.7109375" bestFit="1" customWidth="1"/>
    <col min="4" max="4" width="12" bestFit="1" customWidth="1"/>
    <col min="5" max="5" width="11.7109375" bestFit="1" customWidth="1"/>
    <col min="6" max="6" width="12" bestFit="1" customWidth="1"/>
    <col min="7" max="7" width="11.85546875" bestFit="1" customWidth="1"/>
    <col min="8" max="14" width="12" bestFit="1" customWidth="1"/>
    <col min="15" max="15" width="12.85546875" bestFit="1" customWidth="1"/>
  </cols>
  <sheetData>
    <row r="1" spans="1:16" ht="15" x14ac:dyDescent="0.3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6" ht="15" x14ac:dyDescent="0.3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6" ht="15" x14ac:dyDescent="0.3"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ht="15" x14ac:dyDescent="0.3">
      <c r="B4" s="38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6" ht="22.5" x14ac:dyDescent="0.4">
      <c r="B5" s="39"/>
      <c r="C5" s="96" t="s">
        <v>26</v>
      </c>
      <c r="D5" s="97"/>
      <c r="E5" s="97"/>
      <c r="F5" s="97"/>
      <c r="G5" s="40"/>
      <c r="H5" s="40"/>
      <c r="I5" s="40"/>
      <c r="J5" s="40"/>
      <c r="K5" s="40"/>
      <c r="L5" s="40"/>
      <c r="M5" s="40"/>
      <c r="N5" s="40"/>
      <c r="O5" s="40"/>
    </row>
    <row r="6" spans="1:16" ht="17.25" thickBot="1" x14ac:dyDescent="0.35">
      <c r="A6" s="46"/>
      <c r="B6" s="47"/>
      <c r="C6" s="48" t="s">
        <v>0</v>
      </c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50" t="s">
        <v>12</v>
      </c>
      <c r="P6" s="44"/>
    </row>
    <row r="7" spans="1:16" ht="16.5" x14ac:dyDescent="0.3">
      <c r="A7" s="46"/>
      <c r="B7" s="51" t="s">
        <v>36</v>
      </c>
      <c r="C7" s="52">
        <v>5000</v>
      </c>
      <c r="D7" s="53">
        <v>13000</v>
      </c>
      <c r="E7" s="53">
        <v>30000</v>
      </c>
      <c r="F7" s="53">
        <v>21000</v>
      </c>
      <c r="G7" s="53">
        <v>22000</v>
      </c>
      <c r="H7" s="53">
        <v>15000</v>
      </c>
      <c r="I7" s="53">
        <v>25000</v>
      </c>
      <c r="J7" s="53">
        <v>20000</v>
      </c>
      <c r="K7" s="53">
        <v>19000</v>
      </c>
      <c r="L7" s="53">
        <v>15000</v>
      </c>
      <c r="M7" s="53">
        <v>42000</v>
      </c>
      <c r="N7" s="53">
        <v>13000</v>
      </c>
      <c r="O7" s="54">
        <f>SUM(C7:N7)</f>
        <v>240000</v>
      </c>
      <c r="P7" s="44"/>
    </row>
    <row r="8" spans="1:16" ht="17.25" thickBot="1" x14ac:dyDescent="0.35">
      <c r="A8" s="46"/>
      <c r="B8" s="47" t="s">
        <v>31</v>
      </c>
      <c r="C8" s="55">
        <f>C7/$O$7</f>
        <v>2.0833333333333332E-2</v>
      </c>
      <c r="D8" s="56">
        <f t="shared" ref="D8:N8" si="0">D7/$O$7</f>
        <v>5.4166666666666669E-2</v>
      </c>
      <c r="E8" s="56">
        <f t="shared" si="0"/>
        <v>0.125</v>
      </c>
      <c r="F8" s="56">
        <f t="shared" si="0"/>
        <v>8.7499999999999994E-2</v>
      </c>
      <c r="G8" s="56">
        <f t="shared" si="0"/>
        <v>9.166666666666666E-2</v>
      </c>
      <c r="H8" s="56">
        <f t="shared" si="0"/>
        <v>6.25E-2</v>
      </c>
      <c r="I8" s="56">
        <f>I7/$O$7</f>
        <v>0.10416666666666667</v>
      </c>
      <c r="J8" s="56">
        <f t="shared" si="0"/>
        <v>8.3333333333333329E-2</v>
      </c>
      <c r="K8" s="56">
        <f t="shared" si="0"/>
        <v>7.9166666666666663E-2</v>
      </c>
      <c r="L8" s="56">
        <f t="shared" si="0"/>
        <v>6.25E-2</v>
      </c>
      <c r="M8" s="56">
        <f t="shared" si="0"/>
        <v>0.17499999999999999</v>
      </c>
      <c r="N8" s="56">
        <f t="shared" si="0"/>
        <v>5.4166666666666669E-2</v>
      </c>
      <c r="O8" s="57">
        <f t="shared" ref="O8:O13" si="1">SUM(C8:N8)</f>
        <v>1</v>
      </c>
      <c r="P8" s="44"/>
    </row>
    <row r="9" spans="1:16" ht="16.5" x14ac:dyDescent="0.3">
      <c r="A9" s="46"/>
      <c r="B9" s="51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  <c r="P9" s="44"/>
    </row>
    <row r="10" spans="1:16" ht="16.5" x14ac:dyDescent="0.3">
      <c r="A10" s="46"/>
      <c r="B10" s="51" t="s">
        <v>37</v>
      </c>
      <c r="C10" s="61">
        <v>12000</v>
      </c>
      <c r="D10" s="62">
        <v>25000</v>
      </c>
      <c r="E10" s="62">
        <v>10000</v>
      </c>
      <c r="F10" s="62">
        <v>20000</v>
      </c>
      <c r="G10" s="62">
        <v>15000</v>
      </c>
      <c r="H10" s="62">
        <v>60000</v>
      </c>
      <c r="I10" s="62">
        <v>50000</v>
      </c>
      <c r="J10" s="62">
        <v>20000</v>
      </c>
      <c r="K10" s="62">
        <v>15000</v>
      </c>
      <c r="L10" s="62">
        <v>25000</v>
      </c>
      <c r="M10" s="62">
        <v>43000</v>
      </c>
      <c r="N10" s="62">
        <v>15000</v>
      </c>
      <c r="O10" s="63">
        <f t="shared" si="1"/>
        <v>310000</v>
      </c>
      <c r="P10" s="44"/>
    </row>
    <row r="11" spans="1:16" ht="17.25" thickBot="1" x14ac:dyDescent="0.35">
      <c r="A11" s="46"/>
      <c r="B11" s="47" t="s">
        <v>31</v>
      </c>
      <c r="C11" s="55">
        <f>C10/$O$10</f>
        <v>3.870967741935484E-2</v>
      </c>
      <c r="D11" s="56">
        <f t="shared" ref="D11:N11" si="2">D10/$O$10</f>
        <v>8.0645161290322578E-2</v>
      </c>
      <c r="E11" s="56">
        <f t="shared" si="2"/>
        <v>3.2258064516129031E-2</v>
      </c>
      <c r="F11" s="56">
        <f t="shared" si="2"/>
        <v>6.4516129032258063E-2</v>
      </c>
      <c r="G11" s="56">
        <f t="shared" si="2"/>
        <v>4.8387096774193547E-2</v>
      </c>
      <c r="H11" s="56">
        <f t="shared" si="2"/>
        <v>0.19354838709677419</v>
      </c>
      <c r="I11" s="56">
        <f t="shared" si="2"/>
        <v>0.16129032258064516</v>
      </c>
      <c r="J11" s="56">
        <f t="shared" si="2"/>
        <v>6.4516129032258063E-2</v>
      </c>
      <c r="K11" s="56">
        <f t="shared" si="2"/>
        <v>4.8387096774193547E-2</v>
      </c>
      <c r="L11" s="56">
        <f t="shared" si="2"/>
        <v>8.0645161290322578E-2</v>
      </c>
      <c r="M11" s="56">
        <f t="shared" si="2"/>
        <v>0.13870967741935483</v>
      </c>
      <c r="N11" s="56">
        <f t="shared" si="2"/>
        <v>4.8387096774193547E-2</v>
      </c>
      <c r="O11" s="57">
        <f t="shared" si="1"/>
        <v>0.99999999999999989</v>
      </c>
      <c r="P11" s="44"/>
    </row>
    <row r="12" spans="1:16" ht="16.5" x14ac:dyDescent="0.3">
      <c r="A12" s="46"/>
      <c r="B12" s="51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/>
      <c r="P12" s="44"/>
    </row>
    <row r="13" spans="1:16" ht="17.25" thickBot="1" x14ac:dyDescent="0.35">
      <c r="A13" s="46"/>
      <c r="B13" s="64" t="s">
        <v>27</v>
      </c>
      <c r="C13" s="65">
        <f>(C8+C11)/2</f>
        <v>2.9771505376344085E-2</v>
      </c>
      <c r="D13" s="66">
        <f t="shared" ref="D13:N13" si="3">(D8+D11)/2</f>
        <v>6.740591397849463E-2</v>
      </c>
      <c r="E13" s="66">
        <f t="shared" si="3"/>
        <v>7.8629032258064516E-2</v>
      </c>
      <c r="F13" s="66">
        <f t="shared" si="3"/>
        <v>7.6008064516129029E-2</v>
      </c>
      <c r="G13" s="66">
        <f t="shared" si="3"/>
        <v>7.0026881720430104E-2</v>
      </c>
      <c r="H13" s="66">
        <f t="shared" si="3"/>
        <v>0.12802419354838709</v>
      </c>
      <c r="I13" s="66">
        <f t="shared" si="3"/>
        <v>0.13272849462365591</v>
      </c>
      <c r="J13" s="66">
        <f t="shared" si="3"/>
        <v>7.3924731182795689E-2</v>
      </c>
      <c r="K13" s="66">
        <f t="shared" si="3"/>
        <v>6.3776881720430112E-2</v>
      </c>
      <c r="L13" s="66">
        <f t="shared" si="3"/>
        <v>7.1572580645161282E-2</v>
      </c>
      <c r="M13" s="66">
        <f t="shared" si="3"/>
        <v>0.15685483870967742</v>
      </c>
      <c r="N13" s="66">
        <f t="shared" si="3"/>
        <v>5.1276881720430108E-2</v>
      </c>
      <c r="O13" s="67">
        <f t="shared" si="1"/>
        <v>0.99999999999999989</v>
      </c>
      <c r="P13" s="44"/>
    </row>
    <row r="14" spans="1:16" ht="15.75" thickTop="1" x14ac:dyDescent="0.3"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4"/>
    </row>
    <row r="15" spans="1:16" ht="15" x14ac:dyDescent="0.3">
      <c r="B15" s="42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6" ht="15" x14ac:dyDescent="0.3">
      <c r="B16" s="4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2:16" ht="15" x14ac:dyDescent="0.3">
      <c r="B17" s="42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2:16" ht="15" x14ac:dyDescent="0.3">
      <c r="B18" s="42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2:16" ht="15" x14ac:dyDescent="0.3">
      <c r="B19" s="42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2:16" ht="15" x14ac:dyDescent="0.3">
      <c r="B20" s="42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2:16" ht="22.5" x14ac:dyDescent="0.4">
      <c r="B21" s="39"/>
      <c r="C21" s="96" t="s">
        <v>14</v>
      </c>
      <c r="D21" s="97"/>
      <c r="E21" s="97"/>
      <c r="F21" s="97"/>
      <c r="G21" s="40"/>
      <c r="H21" s="40"/>
      <c r="I21" s="40"/>
      <c r="J21" s="40"/>
      <c r="K21" s="40"/>
      <c r="L21" s="40"/>
      <c r="M21" s="40"/>
      <c r="N21" s="40"/>
      <c r="O21" s="40"/>
      <c r="P21" s="44"/>
    </row>
    <row r="22" spans="2:16" ht="16.5" thickBot="1" x14ac:dyDescent="0.35">
      <c r="B22" s="47"/>
      <c r="C22" s="48" t="s">
        <v>0</v>
      </c>
      <c r="D22" s="49" t="s">
        <v>1</v>
      </c>
      <c r="E22" s="49" t="s">
        <v>2</v>
      </c>
      <c r="F22" s="49" t="s">
        <v>3</v>
      </c>
      <c r="G22" s="49" t="s">
        <v>4</v>
      </c>
      <c r="H22" s="49" t="s">
        <v>5</v>
      </c>
      <c r="I22" s="49" t="s">
        <v>6</v>
      </c>
      <c r="J22" s="49" t="s">
        <v>7</v>
      </c>
      <c r="K22" s="49" t="s">
        <v>8</v>
      </c>
      <c r="L22" s="49" t="s">
        <v>9</v>
      </c>
      <c r="M22" s="49" t="s">
        <v>10</v>
      </c>
      <c r="N22" s="49" t="s">
        <v>11</v>
      </c>
      <c r="O22" s="50" t="s">
        <v>12</v>
      </c>
      <c r="P22" s="68"/>
    </row>
    <row r="23" spans="2:16" ht="15.75" x14ac:dyDescent="0.3">
      <c r="B23" s="51" t="s">
        <v>38</v>
      </c>
      <c r="C23" s="52">
        <v>6000</v>
      </c>
      <c r="D23" s="53">
        <v>600</v>
      </c>
      <c r="E23" s="53">
        <v>500</v>
      </c>
      <c r="F23" s="53">
        <v>3000</v>
      </c>
      <c r="G23" s="53">
        <v>8000</v>
      </c>
      <c r="H23" s="53">
        <v>11000</v>
      </c>
      <c r="I23" s="53">
        <v>9000</v>
      </c>
      <c r="J23" s="53">
        <v>3000</v>
      </c>
      <c r="K23" s="53">
        <v>8000</v>
      </c>
      <c r="L23" s="53">
        <v>15000</v>
      </c>
      <c r="M23" s="53">
        <v>12000</v>
      </c>
      <c r="N23" s="53">
        <v>4000</v>
      </c>
      <c r="O23" s="54">
        <f>SUM(C23:N23)</f>
        <v>80100</v>
      </c>
      <c r="P23" s="68"/>
    </row>
    <row r="24" spans="2:16" ht="16.5" thickBot="1" x14ac:dyDescent="0.35">
      <c r="B24" s="47" t="s">
        <v>29</v>
      </c>
      <c r="C24" s="55">
        <f>C23/$O$7</f>
        <v>2.5000000000000001E-2</v>
      </c>
      <c r="D24" s="56">
        <f t="shared" ref="D24:N24" si="4">D23/$O$7</f>
        <v>2.5000000000000001E-3</v>
      </c>
      <c r="E24" s="56">
        <f t="shared" si="4"/>
        <v>2.0833333333333333E-3</v>
      </c>
      <c r="F24" s="56">
        <f t="shared" si="4"/>
        <v>1.2500000000000001E-2</v>
      </c>
      <c r="G24" s="56">
        <f t="shared" si="4"/>
        <v>3.3333333333333333E-2</v>
      </c>
      <c r="H24" s="56">
        <f t="shared" si="4"/>
        <v>4.583333333333333E-2</v>
      </c>
      <c r="I24" s="56">
        <f t="shared" si="4"/>
        <v>3.7499999999999999E-2</v>
      </c>
      <c r="J24" s="56">
        <f t="shared" si="4"/>
        <v>1.2500000000000001E-2</v>
      </c>
      <c r="K24" s="56">
        <f t="shared" si="4"/>
        <v>3.3333333333333333E-2</v>
      </c>
      <c r="L24" s="56">
        <f t="shared" si="4"/>
        <v>6.25E-2</v>
      </c>
      <c r="M24" s="56">
        <f t="shared" si="4"/>
        <v>0.05</v>
      </c>
      <c r="N24" s="56">
        <f t="shared" si="4"/>
        <v>1.6666666666666666E-2</v>
      </c>
      <c r="O24" s="106">
        <f>SUM(C24:N24)</f>
        <v>0.33374999999999999</v>
      </c>
      <c r="P24" s="68"/>
    </row>
    <row r="25" spans="2:16" ht="15.75" x14ac:dyDescent="0.3">
      <c r="B25" s="51"/>
      <c r="C25" s="69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60"/>
      <c r="P25" s="68"/>
    </row>
    <row r="26" spans="2:16" ht="15.75" x14ac:dyDescent="0.3">
      <c r="B26" s="51" t="s">
        <v>39</v>
      </c>
      <c r="C26" s="61">
        <v>11000</v>
      </c>
      <c r="D26" s="62">
        <v>5000</v>
      </c>
      <c r="E26" s="62">
        <v>3000</v>
      </c>
      <c r="F26" s="62">
        <v>9000</v>
      </c>
      <c r="G26" s="62">
        <v>7000</v>
      </c>
      <c r="H26" s="62">
        <v>21000</v>
      </c>
      <c r="I26" s="62">
        <v>4000</v>
      </c>
      <c r="J26" s="62">
        <v>14000</v>
      </c>
      <c r="K26" s="62">
        <v>6000</v>
      </c>
      <c r="L26" s="62">
        <v>15000</v>
      </c>
      <c r="M26" s="62">
        <v>12000</v>
      </c>
      <c r="N26" s="62">
        <v>6000</v>
      </c>
      <c r="O26" s="63">
        <f>SUM(C26:N26)</f>
        <v>113000</v>
      </c>
      <c r="P26" s="68"/>
    </row>
    <row r="27" spans="2:16" ht="16.5" thickBot="1" x14ac:dyDescent="0.35">
      <c r="B27" s="47" t="s">
        <v>30</v>
      </c>
      <c r="C27" s="55">
        <f>C26/$O$10</f>
        <v>3.5483870967741936E-2</v>
      </c>
      <c r="D27" s="56">
        <f t="shared" ref="D27:N27" si="5">D26/$O$10</f>
        <v>1.6129032258064516E-2</v>
      </c>
      <c r="E27" s="56">
        <f t="shared" si="5"/>
        <v>9.6774193548387101E-3</v>
      </c>
      <c r="F27" s="56">
        <f t="shared" si="5"/>
        <v>2.903225806451613E-2</v>
      </c>
      <c r="G27" s="56">
        <f t="shared" si="5"/>
        <v>2.2580645161290321E-2</v>
      </c>
      <c r="H27" s="56">
        <f t="shared" si="5"/>
        <v>6.7741935483870974E-2</v>
      </c>
      <c r="I27" s="56">
        <f t="shared" si="5"/>
        <v>1.2903225806451613E-2</v>
      </c>
      <c r="J27" s="56">
        <f t="shared" si="5"/>
        <v>4.5161290322580643E-2</v>
      </c>
      <c r="K27" s="56">
        <f t="shared" si="5"/>
        <v>1.935483870967742E-2</v>
      </c>
      <c r="L27" s="56">
        <f t="shared" si="5"/>
        <v>4.8387096774193547E-2</v>
      </c>
      <c r="M27" s="56">
        <f t="shared" si="5"/>
        <v>3.870967741935484E-2</v>
      </c>
      <c r="N27" s="56">
        <f t="shared" si="5"/>
        <v>1.935483870967742E-2</v>
      </c>
      <c r="O27" s="106">
        <f>SUM(C27:N27)</f>
        <v>0.36451612903225811</v>
      </c>
      <c r="P27" s="68"/>
    </row>
    <row r="28" spans="2:16" ht="15.75" x14ac:dyDescent="0.3">
      <c r="B28" s="51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68"/>
      <c r="P28" s="68"/>
    </row>
    <row r="29" spans="2:16" ht="16.5" thickBot="1" x14ac:dyDescent="0.35">
      <c r="B29" s="64" t="s">
        <v>27</v>
      </c>
      <c r="C29" s="65">
        <f>(C24+C27)/2</f>
        <v>3.0241935483870969E-2</v>
      </c>
      <c r="D29" s="66">
        <f t="shared" ref="D29:O29" si="6">(D24+D27)/2</f>
        <v>9.3145161290322572E-3</v>
      </c>
      <c r="E29" s="66">
        <f t="shared" si="6"/>
        <v>5.8803763440860215E-3</v>
      </c>
      <c r="F29" s="66">
        <f t="shared" si="6"/>
        <v>2.0766129032258066E-2</v>
      </c>
      <c r="G29" s="66">
        <f t="shared" si="6"/>
        <v>2.7956989247311825E-2</v>
      </c>
      <c r="H29" s="66">
        <f t="shared" si="6"/>
        <v>5.6787634408602156E-2</v>
      </c>
      <c r="I29" s="66">
        <f t="shared" si="6"/>
        <v>2.5201612903225805E-2</v>
      </c>
      <c r="J29" s="66">
        <f t="shared" si="6"/>
        <v>2.8830645161290323E-2</v>
      </c>
      <c r="K29" s="66">
        <f t="shared" si="6"/>
        <v>2.6344086021505377E-2</v>
      </c>
      <c r="L29" s="66">
        <f t="shared" si="6"/>
        <v>5.5443548387096774E-2</v>
      </c>
      <c r="M29" s="66">
        <f t="shared" si="6"/>
        <v>4.4354838709677422E-2</v>
      </c>
      <c r="N29" s="66">
        <f t="shared" si="6"/>
        <v>1.8010752688172045E-2</v>
      </c>
      <c r="O29" s="73">
        <f t="shared" si="6"/>
        <v>0.34913306451612902</v>
      </c>
      <c r="P29" s="68"/>
    </row>
    <row r="30" spans="2:16" ht="15.75" thickTop="1" x14ac:dyDescent="0.3">
      <c r="B30" s="4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2:16" ht="15" x14ac:dyDescent="0.3">
      <c r="B31" s="4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1"/>
    </row>
    <row r="32" spans="2:16" ht="15" x14ac:dyDescent="0.3">
      <c r="B32" s="4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16" ht="15" x14ac:dyDescent="0.3">
      <c r="B33" s="42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6" ht="22.5" x14ac:dyDescent="0.4">
      <c r="A34" s="45"/>
      <c r="B34" s="39"/>
      <c r="C34" s="96" t="s">
        <v>32</v>
      </c>
      <c r="D34" s="97"/>
      <c r="E34" s="97"/>
      <c r="F34" s="97"/>
      <c r="G34" s="82"/>
      <c r="H34" s="40"/>
      <c r="I34" s="40"/>
      <c r="J34" s="40"/>
      <c r="K34" s="40"/>
      <c r="L34" s="40"/>
      <c r="M34" s="40"/>
      <c r="N34" s="40"/>
      <c r="O34" s="40"/>
      <c r="P34" s="44"/>
    </row>
    <row r="35" spans="1:16" ht="16.5" thickBot="1" x14ac:dyDescent="0.35">
      <c r="A35" s="45"/>
      <c r="B35" s="47"/>
      <c r="C35" s="48" t="s">
        <v>0</v>
      </c>
      <c r="D35" s="49" t="s">
        <v>1</v>
      </c>
      <c r="E35" s="49" t="s">
        <v>2</v>
      </c>
      <c r="F35" s="49" t="s">
        <v>3</v>
      </c>
      <c r="G35" s="49" t="s">
        <v>4</v>
      </c>
      <c r="H35" s="49" t="s">
        <v>5</v>
      </c>
      <c r="I35" s="49" t="s">
        <v>6</v>
      </c>
      <c r="J35" s="49" t="s">
        <v>7</v>
      </c>
      <c r="K35" s="49" t="s">
        <v>8</v>
      </c>
      <c r="L35" s="49" t="s">
        <v>9</v>
      </c>
      <c r="M35" s="49" t="s">
        <v>10</v>
      </c>
      <c r="N35" s="49" t="s">
        <v>11</v>
      </c>
      <c r="O35" s="50" t="s">
        <v>12</v>
      </c>
      <c r="P35" s="68"/>
    </row>
    <row r="36" spans="1:16" ht="15.75" x14ac:dyDescent="0.3">
      <c r="A36" s="45"/>
      <c r="B36" s="51" t="s">
        <v>35</v>
      </c>
      <c r="C36" s="52">
        <v>0</v>
      </c>
      <c r="D36" s="53">
        <v>200</v>
      </c>
      <c r="E36" s="53">
        <v>900</v>
      </c>
      <c r="F36" s="53">
        <v>7000</v>
      </c>
      <c r="G36" s="53">
        <v>9000</v>
      </c>
      <c r="H36" s="53">
        <v>4000</v>
      </c>
      <c r="I36" s="53">
        <v>6000</v>
      </c>
      <c r="J36" s="53">
        <v>7000</v>
      </c>
      <c r="K36" s="53">
        <v>8000</v>
      </c>
      <c r="L36" s="53">
        <v>10000</v>
      </c>
      <c r="M36" s="53">
        <v>9000</v>
      </c>
      <c r="N36" s="53">
        <v>8000</v>
      </c>
      <c r="O36" s="54">
        <f>SUM(C36:N36)</f>
        <v>69100</v>
      </c>
      <c r="P36" s="68"/>
    </row>
    <row r="37" spans="1:16" ht="16.5" thickBot="1" x14ac:dyDescent="0.35">
      <c r="A37" s="45"/>
      <c r="B37" s="47" t="s">
        <v>29</v>
      </c>
      <c r="C37" s="55">
        <f>C36/$O$7</f>
        <v>0</v>
      </c>
      <c r="D37" s="56">
        <f t="shared" ref="D37:N37" si="7">D36/$O$7</f>
        <v>8.3333333333333339E-4</v>
      </c>
      <c r="E37" s="56">
        <f t="shared" si="7"/>
        <v>3.7499999999999999E-3</v>
      </c>
      <c r="F37" s="56">
        <f t="shared" si="7"/>
        <v>2.9166666666666667E-2</v>
      </c>
      <c r="G37" s="56">
        <f t="shared" si="7"/>
        <v>3.7499999999999999E-2</v>
      </c>
      <c r="H37" s="56">
        <f t="shared" si="7"/>
        <v>1.6666666666666666E-2</v>
      </c>
      <c r="I37" s="56">
        <f t="shared" si="7"/>
        <v>2.5000000000000001E-2</v>
      </c>
      <c r="J37" s="56">
        <f t="shared" si="7"/>
        <v>2.9166666666666667E-2</v>
      </c>
      <c r="K37" s="56">
        <f t="shared" si="7"/>
        <v>3.3333333333333333E-2</v>
      </c>
      <c r="L37" s="56">
        <f t="shared" si="7"/>
        <v>4.1666666666666664E-2</v>
      </c>
      <c r="M37" s="56">
        <f t="shared" si="7"/>
        <v>3.7499999999999999E-2</v>
      </c>
      <c r="N37" s="56">
        <f t="shared" si="7"/>
        <v>3.3333333333333333E-2</v>
      </c>
      <c r="O37" s="106">
        <f>SUM(C37:N37)</f>
        <v>0.28791666666666665</v>
      </c>
      <c r="P37" s="68"/>
    </row>
    <row r="38" spans="1:16" ht="15.75" x14ac:dyDescent="0.3">
      <c r="A38" s="45"/>
      <c r="B38" s="51"/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60"/>
      <c r="P38" s="68"/>
    </row>
    <row r="39" spans="1:16" ht="15.75" x14ac:dyDescent="0.3">
      <c r="A39" s="45"/>
      <c r="B39" s="51" t="s">
        <v>40</v>
      </c>
      <c r="C39" s="61">
        <v>6000</v>
      </c>
      <c r="D39" s="62">
        <v>9000</v>
      </c>
      <c r="E39" s="62">
        <v>11000</v>
      </c>
      <c r="F39" s="62">
        <v>10000</v>
      </c>
      <c r="G39" s="62">
        <v>9000</v>
      </c>
      <c r="H39" s="62">
        <v>8000</v>
      </c>
      <c r="I39" s="62">
        <v>8000</v>
      </c>
      <c r="J39" s="62">
        <v>5000</v>
      </c>
      <c r="K39" s="62">
        <v>13000</v>
      </c>
      <c r="L39" s="62">
        <v>15000</v>
      </c>
      <c r="M39" s="62">
        <v>11000</v>
      </c>
      <c r="N39" s="62">
        <v>9000</v>
      </c>
      <c r="O39" s="63">
        <f>SUM(C39:N39)</f>
        <v>114000</v>
      </c>
      <c r="P39" s="68"/>
    </row>
    <row r="40" spans="1:16" ht="16.5" thickBot="1" x14ac:dyDescent="0.35">
      <c r="A40" s="45"/>
      <c r="B40" s="47" t="s">
        <v>30</v>
      </c>
      <c r="C40" s="55">
        <f>C39/$O$10</f>
        <v>1.935483870967742E-2</v>
      </c>
      <c r="D40" s="56">
        <f t="shared" ref="D40:N40" si="8">D39/$O$10</f>
        <v>2.903225806451613E-2</v>
      </c>
      <c r="E40" s="56">
        <f t="shared" si="8"/>
        <v>3.5483870967741936E-2</v>
      </c>
      <c r="F40" s="56">
        <f t="shared" si="8"/>
        <v>3.2258064516129031E-2</v>
      </c>
      <c r="G40" s="56">
        <f t="shared" si="8"/>
        <v>2.903225806451613E-2</v>
      </c>
      <c r="H40" s="56">
        <f t="shared" si="8"/>
        <v>2.5806451612903226E-2</v>
      </c>
      <c r="I40" s="56">
        <f t="shared" si="8"/>
        <v>2.5806451612903226E-2</v>
      </c>
      <c r="J40" s="56">
        <f t="shared" si="8"/>
        <v>1.6129032258064516E-2</v>
      </c>
      <c r="K40" s="56">
        <f t="shared" si="8"/>
        <v>4.1935483870967745E-2</v>
      </c>
      <c r="L40" s="56">
        <f t="shared" si="8"/>
        <v>4.8387096774193547E-2</v>
      </c>
      <c r="M40" s="56">
        <f t="shared" si="8"/>
        <v>3.5483870967741936E-2</v>
      </c>
      <c r="N40" s="56">
        <f t="shared" si="8"/>
        <v>2.903225806451613E-2</v>
      </c>
      <c r="O40" s="106">
        <f>SUM(C40:N40)</f>
        <v>0.36774193548387096</v>
      </c>
      <c r="P40" s="68"/>
    </row>
    <row r="41" spans="1:16" ht="15.75" x14ac:dyDescent="0.3">
      <c r="A41" s="45"/>
      <c r="B41" s="51"/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68"/>
      <c r="P41" s="68"/>
    </row>
    <row r="42" spans="1:16" ht="16.5" thickBot="1" x14ac:dyDescent="0.35">
      <c r="A42" s="45"/>
      <c r="B42" s="64" t="s">
        <v>27</v>
      </c>
      <c r="C42" s="65">
        <f t="shared" ref="C42:O42" si="9">(C37+C40)/2</f>
        <v>9.6774193548387101E-3</v>
      </c>
      <c r="D42" s="66">
        <f t="shared" si="9"/>
        <v>1.4932795698924731E-2</v>
      </c>
      <c r="E42" s="66">
        <f t="shared" si="9"/>
        <v>1.9616935483870966E-2</v>
      </c>
      <c r="F42" s="66">
        <f t="shared" si="9"/>
        <v>3.0712365591397849E-2</v>
      </c>
      <c r="G42" s="66">
        <f t="shared" si="9"/>
        <v>3.3266129032258063E-2</v>
      </c>
      <c r="H42" s="66">
        <f t="shared" si="9"/>
        <v>2.1236559139784946E-2</v>
      </c>
      <c r="I42" s="66">
        <f t="shared" si="9"/>
        <v>2.5403225806451615E-2</v>
      </c>
      <c r="J42" s="66">
        <f t="shared" si="9"/>
        <v>2.2647849462365591E-2</v>
      </c>
      <c r="K42" s="66">
        <f t="shared" si="9"/>
        <v>3.7634408602150539E-2</v>
      </c>
      <c r="L42" s="66">
        <f t="shared" si="9"/>
        <v>4.5026881720430109E-2</v>
      </c>
      <c r="M42" s="66">
        <f t="shared" si="9"/>
        <v>3.6491935483870967E-2</v>
      </c>
      <c r="N42" s="66">
        <f t="shared" si="9"/>
        <v>3.118279569892473E-2</v>
      </c>
      <c r="O42" s="73">
        <f t="shared" si="9"/>
        <v>0.32782930107526881</v>
      </c>
      <c r="P42" s="68"/>
    </row>
    <row r="43" spans="1:16" ht="16.5" thickTop="1" x14ac:dyDescent="0.3">
      <c r="B43" s="68"/>
      <c r="C43" s="68"/>
      <c r="D43" s="68"/>
      <c r="E43" s="68"/>
      <c r="F43" s="74"/>
      <c r="G43" s="68"/>
      <c r="H43" s="68"/>
      <c r="I43" s="68"/>
      <c r="J43" s="68"/>
      <c r="K43" s="68"/>
      <c r="L43" s="68"/>
      <c r="M43" s="68"/>
      <c r="N43" s="68"/>
      <c r="O43" s="68"/>
      <c r="P43" s="75"/>
    </row>
  </sheetData>
  <mergeCells count="3">
    <mergeCell ref="C21:F21"/>
    <mergeCell ref="C5:F5"/>
    <mergeCell ref="C34:F34"/>
  </mergeCells>
  <phoneticPr fontId="0" type="noConversion"/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Planung 2018</vt:lpstr>
      <vt:lpstr>Nebenrechnung Umsätze Saison</vt:lpstr>
      <vt:lpstr>'Planung 2018'!Print_Area</vt:lpstr>
    </vt:vector>
  </TitlesOfParts>
  <Company>TenneT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Schröder, Axel</dc:creator>
  <cp:lastModifiedBy>Laura Kalinna</cp:lastModifiedBy>
  <cp:lastPrinted>2015-10-13T14:05:52Z</cp:lastPrinted>
  <dcterms:created xsi:type="dcterms:W3CDTF">2014-03-04T07:34:48Z</dcterms:created>
  <dcterms:modified xsi:type="dcterms:W3CDTF">2020-06-29T08:48:19Z</dcterms:modified>
</cp:coreProperties>
</file>